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10"/>
  </bookViews>
  <sheets>
    <sheet name="input1" sheetId="1" r:id="rId1"/>
    <sheet name="input2" sheetId="2" r:id="rId2"/>
    <sheet name="input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<sst xmlns="http://schemas.openxmlformats.org/spreadsheetml/2006/main" count="683" uniqueCount="147">
  <si>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</si>
  <si>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</si>
  <si>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</si>
  <si>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</si>
  <si>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</si>
  <si>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</si>
  <si>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</si>
  <si>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</si>
  <si>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</si>
  <si>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</si>
  <si>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</si>
  <si>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</si>
  <si>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</si>
  <si>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</si>
  <si>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</si>
  <si>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</si>
  <si>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</si>
  <si>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</si>
  <si>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</si>
  <si>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</si>
  <si>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</si>
  <si>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</si>
  <si>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</si>
  <si>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</si>
  <si>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</si>
  <si>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</si>
  <si>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</si>
  <si>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</si>
  <si>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</si>
  <si>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</si>
  <si>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</si>
  <si>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</si>
  <si>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</si>
  <si>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</si>
  <si>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</si>
  <si>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</si>
  <si>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</si>
  <si>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</si>
  <si>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</si>
  <si>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</si>
  <si>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</si>
  <si>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</si>
  <si>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</si>
  <si>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</si>
  <si>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</si>
  <si>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</si>
  <si>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</si>
  <si>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</si>
  <si>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</si>
  <si>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</si>
  <si>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</si>
  <si>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</si>
  <si>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</si>
  <si>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</si>
  <si>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</si>
  <si>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</si>
  <si>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</si>
  <si>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</si>
  <si>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</si>
  <si>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</si>
  <si>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</si>
  <si>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</si>
  <si>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</si>
  <si>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</si>
  <si>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</si>
  <si>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</si>
  <si>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</si>
  <si>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</si>
  <si>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</si>
  <si>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</si>
  <si>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</si>
  <si>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</si>
  <si>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</si>
  <si>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      (ลงชื่อ)………..……………………ผู้รายงาน/ครูที่ปรึกษา</t>
  </si>
  <si>
    <t>(ครูที่ปรึกษา)</t>
  </si>
  <si>
    <t xml:space="preserve">                                                       ลงชื่อ</t>
  </si>
  <si>
    <t xml:space="preserve">            (ครูที่ปรึกษา)</t>
  </si>
  <si>
    <t>07337</t>
  </si>
  <si>
    <t>เด็กชายเจษฎาพร  สำราญ</t>
  </si>
  <si>
    <t>07338</t>
  </si>
  <si>
    <t>เด็กชายณัฐกรณ์  เทียนสอาด</t>
  </si>
  <si>
    <t>07339</t>
  </si>
  <si>
    <t>เด็กชายธนกร  พึ่งรอด</t>
  </si>
  <si>
    <t>07340</t>
  </si>
  <si>
    <t>เด็กชายธันวา  เครือผือ</t>
  </si>
  <si>
    <t>07341</t>
  </si>
  <si>
    <t>เด็กชายบวรวิทย์  เอกบัว</t>
  </si>
  <si>
    <t>07342</t>
  </si>
  <si>
    <t>เด็กชายปิยะพงษ์  จันทร์หงส์ประภา</t>
  </si>
  <si>
    <t>07343</t>
  </si>
  <si>
    <t>เด็กชายปุรเชษฐ์  ชินวงค์</t>
  </si>
  <si>
    <t>07344</t>
  </si>
  <si>
    <t>เด็กชายพงศพล  อินตานนท์</t>
  </si>
  <si>
    <t>07345</t>
  </si>
  <si>
    <t>เด็กชายพรเทพ  เจริญกุล</t>
  </si>
  <si>
    <t>07346</t>
  </si>
  <si>
    <t>เด็กชายภัทรวัต  ดวงชื่น</t>
  </si>
  <si>
    <t>07347</t>
  </si>
  <si>
    <t>เด็กชายภานุภัทร  สวัสดิ์รักษา</t>
  </si>
  <si>
    <t>07348</t>
  </si>
  <si>
    <t>เด็กชายภูริภัทร  แสนโท</t>
  </si>
  <si>
    <t>07350</t>
  </si>
  <si>
    <t>เด็กชายศรราม  แซ่จี</t>
  </si>
  <si>
    <t>07351</t>
  </si>
  <si>
    <t>เด็กชายศิววงศ์  เสริมสวัสดิ์กุล</t>
  </si>
  <si>
    <t>07352</t>
  </si>
  <si>
    <t>เด็กชายสัมภาพ  พระเกตุ</t>
  </si>
  <si>
    <t>07353</t>
  </si>
  <si>
    <t>เด็กชายสุขเกษม  พวงประดับ</t>
  </si>
  <si>
    <t>เด็กชายสุรเชษฐ์  ขุนพิลึก</t>
  </si>
  <si>
    <t>07354</t>
  </si>
  <si>
    <t>07355</t>
  </si>
  <si>
    <t>เด็กชายสุรพัศ  ประมูล</t>
  </si>
  <si>
    <t>07356</t>
  </si>
  <si>
    <t>เด็กชายอดิสรณ์  จานลาน</t>
  </si>
  <si>
    <t>07359</t>
  </si>
  <si>
    <t>เด็กชายอโนชา  โพธิ์หวี</t>
  </si>
  <si>
    <t>07468</t>
  </si>
  <si>
    <t>เด็กชายธนภูมิ  นุ่มมาก</t>
  </si>
  <si>
    <t>07361</t>
  </si>
  <si>
    <t>เด็กหญิงกัลยา  มุจรินทร์</t>
  </si>
  <si>
    <t>07362</t>
  </si>
  <si>
    <t>เด็กหญิงจิดาภา  ตาลประไพ</t>
  </si>
  <si>
    <t>07363</t>
  </si>
  <si>
    <t>เด็กหญิงชุติมา  บุญประคม</t>
  </si>
  <si>
    <t>07364</t>
  </si>
  <si>
    <t>เด็กหญิงนัทชา  แสงเงิน</t>
  </si>
  <si>
    <t>07365</t>
  </si>
  <si>
    <t>เด็กหญิงบุศญาณี  คล้ายสุบรรณ์</t>
  </si>
  <si>
    <t>07366</t>
  </si>
  <si>
    <t>เด็กหญิงปภาวดี  ม่วงมี</t>
  </si>
  <si>
    <t>07367</t>
  </si>
  <si>
    <t>เด็กหญิงลลิตา  บากบั่น</t>
  </si>
  <si>
    <t>07369</t>
  </si>
  <si>
    <t>เด็กหญิงสมใจ  สีทา</t>
  </si>
  <si>
    <t>07370</t>
  </si>
  <si>
    <t>เด็กหญิงสุกันยา  ภูยาฟ้า</t>
  </si>
  <si>
    <t>07371</t>
  </si>
  <si>
    <t>เด็กหญิงสุมณฑา  สิงห์ทอง</t>
  </si>
  <si>
    <t>เด็กชายทิวากร  พูลเขตรกรณ์</t>
  </si>
  <si>
    <t>07368</t>
  </si>
  <si>
    <t>เด็กหญิงศรีสุดา  วิกาเงิน</t>
  </si>
  <si>
    <t>3/4</t>
  </si>
  <si>
    <t>ชั้น ม.3/4 นายวิทูล  บินชัย / นางสาวอรวรรณ  อุดมสุข</t>
  </si>
  <si>
    <t>3/5</t>
  </si>
  <si>
    <t>07698</t>
  </si>
  <si>
    <r>
      <t xml:space="preserve">ปี 2562 - </t>
    </r>
    <r>
      <rPr>
        <b/>
        <sz val="16"/>
        <rFont val="BrowalliaUPC"/>
        <family val="2"/>
      </rPr>
      <t>SDQ</t>
    </r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</si>
</sst>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00"/>
  </numFmts>
  <fonts count="61">
    <font>
      <sz val="14"/>
      <name val="Cordia New"/>
      <family val="0"/>
    </font>
    <font>
      <b/>
      <sz val="14"/>
      <name val="Cordia New"/>
      <family val="2"/>
    </font>
    <font>
      <b/>
      <sz val="14"/>
      <name val="BrowalliaUPC"/>
      <family val="2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6"/>
      <name val="BrowalliaUPC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7"/>
      <color indexed="8"/>
      <name val="Cordia New"/>
      <family val="0"/>
    </font>
    <font>
      <b/>
      <sz val="22"/>
      <color indexed="8"/>
      <name val="Cordia New"/>
      <family val="0"/>
    </font>
    <font>
      <sz val="14"/>
      <color indexed="8"/>
      <name val="Cordia New"/>
      <family val="0"/>
    </font>
    <font>
      <sz val="16"/>
      <color indexed="8"/>
      <name val="Cordia New"/>
      <family val="0"/>
    </font>
    <font>
      <sz val="14.35"/>
      <color indexed="8"/>
      <name val="Cordia New"/>
      <family val="0"/>
    </font>
    <font>
      <sz val="15.75"/>
      <color indexed="8"/>
      <name val="Cordia New"/>
      <family val="0"/>
    </font>
    <font>
      <b/>
      <sz val="20"/>
      <color indexed="8"/>
      <name val="Cordia New"/>
      <family val="0"/>
    </font>
    <font>
      <sz val="20.25"/>
      <color indexed="8"/>
      <name val="Cordia New"/>
      <family val="0"/>
    </font>
    <font>
      <sz val="13.25"/>
      <color indexed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1.25"/>
      <color indexed="8"/>
      <name val="BrowalliaUPC"/>
      <family val="0"/>
    </font>
    <font>
      <b/>
      <sz val="16"/>
      <color indexed="8"/>
      <name val="BrowalliaUPC"/>
      <family val="0"/>
    </font>
    <font>
      <b/>
      <sz val="21.75"/>
      <color indexed="8"/>
      <name val="BrowalliaUPC"/>
      <family val="0"/>
    </font>
    <font>
      <b/>
      <sz val="18"/>
      <color indexed="8"/>
      <name val="Cordia New"/>
      <family val="0"/>
    </font>
    <font>
      <b/>
      <sz val="20.25"/>
      <color indexed="8"/>
      <name val="Cordia New"/>
      <family val="0"/>
    </font>
    <font>
      <b/>
      <sz val="22"/>
      <color indexed="8"/>
      <name val="Browall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 quotePrefix="1">
      <alignment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1" fontId="3" fillId="33" borderId="22" xfId="0" applyNumberFormat="1" applyFont="1" applyFill="1" applyBorder="1" applyAlignment="1">
      <alignment horizontal="center"/>
    </xf>
    <xf numFmtId="1" fontId="3" fillId="33" borderId="23" xfId="0" applyNumberFormat="1" applyFont="1" applyFill="1" applyBorder="1" applyAlignment="1">
      <alignment horizontal="left"/>
    </xf>
    <xf numFmtId="0" fontId="3" fillId="33" borderId="2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2" fillId="33" borderId="32" xfId="0" applyFont="1" applyFill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49" fontId="3" fillId="33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3" fillId="0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7" fillId="35" borderId="36" xfId="0" applyFont="1" applyFill="1" applyBorder="1" applyAlignment="1">
      <alignment/>
    </xf>
    <xf numFmtId="49" fontId="7" fillId="35" borderId="36" xfId="0" applyNumberFormat="1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33" borderId="33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3" borderId="36" xfId="0" applyFont="1" applyFill="1" applyBorder="1" applyAlignment="1">
      <alignment/>
    </xf>
    <xf numFmtId="0" fontId="9" fillId="33" borderId="37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38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49" fontId="9" fillId="33" borderId="45" xfId="0" applyNumberFormat="1" applyFont="1" applyFill="1" applyBorder="1" applyAlignment="1" applyProtection="1">
      <alignment horizontal="center" vertical="center"/>
      <protection locked="0"/>
    </xf>
    <xf numFmtId="49" fontId="9" fillId="34" borderId="28" xfId="0" applyNumberFormat="1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34" borderId="47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7" fillId="33" borderId="33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3" borderId="36" xfId="0" applyFont="1" applyFill="1" applyBorder="1" applyAlignment="1">
      <alignment/>
    </xf>
    <xf numFmtId="0" fontId="7" fillId="33" borderId="37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49" fontId="7" fillId="33" borderId="45" xfId="0" applyNumberFormat="1" applyFont="1" applyFill="1" applyBorder="1" applyAlignment="1" applyProtection="1">
      <alignment horizontal="center" vertical="center"/>
      <protection locked="0"/>
    </xf>
    <xf numFmtId="1" fontId="7" fillId="33" borderId="12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left"/>
    </xf>
    <xf numFmtId="1" fontId="7" fillId="33" borderId="13" xfId="0" applyNumberFormat="1" applyFont="1" applyFill="1" applyBorder="1" applyAlignment="1">
      <alignment horizontal="center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1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1" fontId="7" fillId="0" borderId="42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36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10" fillId="33" borderId="49" xfId="0" applyFont="1" applyFill="1" applyBorder="1" applyAlignment="1">
      <alignment horizontal="center"/>
    </xf>
    <xf numFmtId="1" fontId="7" fillId="33" borderId="36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/>
    </xf>
    <xf numFmtId="0" fontId="7" fillId="0" borderId="36" xfId="0" applyFont="1" applyBorder="1" applyAlignment="1">
      <alignment/>
    </xf>
    <xf numFmtId="0" fontId="7" fillId="33" borderId="36" xfId="0" applyFont="1" applyFill="1" applyBorder="1" applyAlignment="1">
      <alignment horizontal="center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1" fontId="7" fillId="33" borderId="36" xfId="0" applyNumberFormat="1" applyFont="1" applyFill="1" applyBorder="1" applyAlignment="1">
      <alignment horizontal="center" vertical="center"/>
    </xf>
    <xf numFmtId="1" fontId="7" fillId="33" borderId="36" xfId="0" applyNumberFormat="1" applyFont="1" applyFill="1" applyBorder="1" applyAlignment="1">
      <alignment horizontal="left" vertical="center"/>
    </xf>
    <xf numFmtId="49" fontId="7" fillId="33" borderId="36" xfId="0" applyNumberFormat="1" applyFont="1" applyFill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>
      <alignment horizontal="center" textRotation="90"/>
    </xf>
    <xf numFmtId="0" fontId="3" fillId="33" borderId="52" xfId="0" applyFont="1" applyFill="1" applyBorder="1" applyAlignment="1">
      <alignment horizontal="center" textRotation="90"/>
    </xf>
    <xf numFmtId="0" fontId="3" fillId="33" borderId="53" xfId="0" applyFont="1" applyFill="1" applyBorder="1" applyAlignment="1">
      <alignment horizontal="center" textRotation="90"/>
    </xf>
    <xf numFmtId="0" fontId="9" fillId="33" borderId="54" xfId="0" applyFont="1" applyFill="1" applyBorder="1" applyAlignment="1">
      <alignment horizontal="center" textRotation="90"/>
    </xf>
    <xf numFmtId="0" fontId="9" fillId="33" borderId="55" xfId="0" applyFont="1" applyFill="1" applyBorder="1" applyAlignment="1">
      <alignment horizontal="center" textRotation="90"/>
    </xf>
    <xf numFmtId="0" fontId="9" fillId="33" borderId="56" xfId="0" applyFont="1" applyFill="1" applyBorder="1" applyAlignment="1">
      <alignment horizontal="center" textRotation="90"/>
    </xf>
    <xf numFmtId="0" fontId="9" fillId="33" borderId="49" xfId="0" applyFont="1" applyFill="1" applyBorder="1" applyAlignment="1">
      <alignment horizontal="center" textRotation="90"/>
    </xf>
    <xf numFmtId="0" fontId="9" fillId="33" borderId="57" xfId="0" applyFont="1" applyFill="1" applyBorder="1" applyAlignment="1">
      <alignment horizontal="center" textRotation="90"/>
    </xf>
    <xf numFmtId="0" fontId="9" fillId="33" borderId="23" xfId="0" applyFont="1" applyFill="1" applyBorder="1" applyAlignment="1">
      <alignment horizontal="center" textRotation="90"/>
    </xf>
    <xf numFmtId="0" fontId="3" fillId="33" borderId="58" xfId="0" applyFont="1" applyFill="1" applyBorder="1" applyAlignment="1">
      <alignment horizontal="center" textRotation="90"/>
    </xf>
    <xf numFmtId="0" fontId="3" fillId="33" borderId="59" xfId="0" applyFont="1" applyFill="1" applyBorder="1" applyAlignment="1">
      <alignment horizontal="center" textRotation="90"/>
    </xf>
    <xf numFmtId="0" fontId="3" fillId="33" borderId="60" xfId="0" applyFont="1" applyFill="1" applyBorder="1" applyAlignment="1">
      <alignment horizontal="center" textRotation="90"/>
    </xf>
    <xf numFmtId="0" fontId="3" fillId="33" borderId="49" xfId="0" applyFont="1" applyFill="1" applyBorder="1" applyAlignment="1">
      <alignment horizontal="center" textRotation="90"/>
    </xf>
    <xf numFmtId="0" fontId="3" fillId="33" borderId="57" xfId="0" applyFont="1" applyFill="1" applyBorder="1" applyAlignment="1">
      <alignment horizontal="center" textRotation="90"/>
    </xf>
    <xf numFmtId="0" fontId="3" fillId="33" borderId="23" xfId="0" applyFont="1" applyFill="1" applyBorder="1" applyAlignment="1">
      <alignment horizontal="center" textRotation="90"/>
    </xf>
    <xf numFmtId="0" fontId="8" fillId="0" borderId="3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 textRotation="90"/>
    </xf>
    <xf numFmtId="0" fontId="7" fillId="33" borderId="36" xfId="0" applyFont="1" applyFill="1" applyBorder="1" applyAlignment="1">
      <alignment horizontal="center" textRotation="90"/>
    </xf>
    <xf numFmtId="0" fontId="7" fillId="33" borderId="38" xfId="0" applyFont="1" applyFill="1" applyBorder="1" applyAlignment="1">
      <alignment horizontal="center" textRotation="90"/>
    </xf>
    <xf numFmtId="0" fontId="7" fillId="33" borderId="27" xfId="0" applyFont="1" applyFill="1" applyBorder="1" applyAlignment="1">
      <alignment horizontal="center" textRotation="90"/>
    </xf>
    <xf numFmtId="0" fontId="7" fillId="33" borderId="28" xfId="0" applyFont="1" applyFill="1" applyBorder="1" applyAlignment="1">
      <alignment horizontal="center" textRotation="90"/>
    </xf>
    <xf numFmtId="0" fontId="7" fillId="33" borderId="30" xfId="0" applyFont="1" applyFill="1" applyBorder="1" applyAlignment="1">
      <alignment horizontal="center" textRotation="90"/>
    </xf>
    <xf numFmtId="0" fontId="7" fillId="33" borderId="61" xfId="0" applyFont="1" applyFill="1" applyBorder="1" applyAlignment="1">
      <alignment horizontal="center" textRotation="90"/>
    </xf>
    <xf numFmtId="0" fontId="7" fillId="33" borderId="50" xfId="0" applyFont="1" applyFill="1" applyBorder="1" applyAlignment="1">
      <alignment horizontal="center" textRotation="90"/>
    </xf>
    <xf numFmtId="0" fontId="7" fillId="33" borderId="43" xfId="0" applyFont="1" applyFill="1" applyBorder="1" applyAlignment="1">
      <alignment horizontal="center" textRotation="90"/>
    </xf>
    <xf numFmtId="0" fontId="10" fillId="33" borderId="32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7" fillId="33" borderId="62" xfId="0" applyFont="1" applyFill="1" applyBorder="1" applyAlignment="1">
      <alignment horizontal="center" textRotation="90"/>
    </xf>
    <xf numFmtId="0" fontId="7" fillId="33" borderId="42" xfId="0" applyFont="1" applyFill="1" applyBorder="1" applyAlignment="1">
      <alignment horizontal="center" textRotation="90"/>
    </xf>
    <xf numFmtId="0" fontId="7" fillId="33" borderId="31" xfId="0" applyFont="1" applyFill="1" applyBorder="1" applyAlignment="1">
      <alignment horizontal="center" textRotation="90"/>
    </xf>
    <xf numFmtId="0" fontId="10" fillId="33" borderId="36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6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2925"/>
          <c:y val="0.790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graph!$C$9:$G$9</c:f>
              <c:strCache/>
            </c:strRef>
          </c:cat>
          <c:val>
            <c:numRef>
              <c:f>graph!$C$10:$G$10</c:f>
              <c:numCache/>
            </c:numRef>
          </c:val>
          <c:shape val="box"/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5E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graph!$C$9:$G$9</c:f>
              <c:strCache/>
            </c:strRef>
          </c:cat>
          <c:val>
            <c:numRef>
              <c:f>graph!$C$11:$G$11</c:f>
              <c:numCache/>
            </c:numRef>
          </c:val>
          <c:shape val="box"/>
        </c:ser>
        <c:shape val="box"/>
        <c:axId val="32046356"/>
        <c:axId val="26767573"/>
      </c:bar3DChart>
      <c:catAx>
        <c:axId val="32046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32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767573"/>
        <c:crosses val="autoZero"/>
        <c:auto val="1"/>
        <c:lblOffset val="100"/>
        <c:tickLblSkip val="1"/>
        <c:noMultiLvlLbl val="0"/>
      </c:catAx>
      <c:valAx>
        <c:axId val="2676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2046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75"/>
          <c:y val="0.7955"/>
          <c:w val="0.10025"/>
          <c:h val="0.1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35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055"/>
          <c:y val="0.782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4125"/>
          <c:y val="0"/>
          <c:w val="0.9227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graph!$B$15:$B$16</c:f>
              <c:strCache/>
            </c:strRef>
          </c:cat>
          <c:val>
            <c:numRef>
              <c:f>graph!$C$15:$C$16</c:f>
              <c:numCache/>
            </c:numRef>
          </c:val>
          <c:shape val="box"/>
        </c:ser>
        <c:shape val="box"/>
        <c:axId val="36542662"/>
        <c:axId val="45759975"/>
      </c:bar3DChart>
      <c:catAx>
        <c:axId val="36542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4675"/>
              <c:y val="0.1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5759975"/>
        <c:crosses val="autoZero"/>
        <c:auto val="1"/>
        <c:lblOffset val="100"/>
        <c:tickLblSkip val="1"/>
        <c:noMultiLvlLbl val="0"/>
      </c:catAx>
      <c:valAx>
        <c:axId val="45759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121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6542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825"/>
          <c:w val="0.094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25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38</xdr:row>
      <xdr:rowOff>209550</xdr:rowOff>
    </xdr:from>
    <xdr:to>
      <xdr:col>3</xdr:col>
      <xdr:colOff>1590675</xdr:colOff>
      <xdr:row>39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9134475"/>
          <a:ext cx="171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1419225</xdr:colOff>
      <xdr:row>38</xdr:row>
      <xdr:rowOff>209550</xdr:rowOff>
    </xdr:from>
    <xdr:to>
      <xdr:col>3</xdr:col>
      <xdr:colOff>1590675</xdr:colOff>
      <xdr:row>39</xdr:row>
      <xdr:rowOff>76200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2638425" y="9134475"/>
          <a:ext cx="171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37</xdr:row>
      <xdr:rowOff>209550</xdr:rowOff>
    </xdr:from>
    <xdr:to>
      <xdr:col>3</xdr:col>
      <xdr:colOff>1590675</xdr:colOff>
      <xdr:row>38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8867775"/>
          <a:ext cx="171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1419225</xdr:colOff>
      <xdr:row>37</xdr:row>
      <xdr:rowOff>209550</xdr:rowOff>
    </xdr:from>
    <xdr:to>
      <xdr:col>3</xdr:col>
      <xdr:colOff>1590675</xdr:colOff>
      <xdr:row>38</xdr:row>
      <xdr:rowOff>76200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2638425" y="8867775"/>
          <a:ext cx="171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37</xdr:row>
      <xdr:rowOff>209550</xdr:rowOff>
    </xdr:from>
    <xdr:to>
      <xdr:col>3</xdr:col>
      <xdr:colOff>1590675</xdr:colOff>
      <xdr:row>38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8867775"/>
          <a:ext cx="171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37</xdr:row>
      <xdr:rowOff>200025</xdr:rowOff>
    </xdr:from>
    <xdr:to>
      <xdr:col>3</xdr:col>
      <xdr:colOff>1590675</xdr:colOff>
      <xdr:row>38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8848725"/>
          <a:ext cx="171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104775</xdr:rowOff>
    </xdr:from>
    <xdr:to>
      <xdr:col>10</xdr:col>
      <xdr:colOff>180975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09550" y="400050"/>
        <a:ext cx="60674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16</xdr:row>
      <xdr:rowOff>257175</xdr:rowOff>
    </xdr:from>
    <xdr:to>
      <xdr:col>10</xdr:col>
      <xdr:colOff>123825</xdr:colOff>
      <xdr:row>30</xdr:row>
      <xdr:rowOff>238125</xdr:rowOff>
    </xdr:to>
    <xdr:graphicFrame>
      <xdr:nvGraphicFramePr>
        <xdr:cNvPr id="2" name="Chart 2"/>
        <xdr:cNvGraphicFramePr/>
      </xdr:nvGraphicFramePr>
      <xdr:xfrm>
        <a:off x="152400" y="46005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9"/>
  <sheetViews>
    <sheetView zoomScale="98" zoomScaleNormal="98" zoomScalePageLayoutView="0" workbookViewId="0" topLeftCell="A1">
      <selection activeCell="D24" sqref="D24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9.57421875" style="2" customWidth="1"/>
    <col min="4" max="4" width="29.57421875" style="2" customWidth="1"/>
    <col min="5" max="5" width="9.140625" style="2" customWidth="1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 customWidth="1"/>
  </cols>
  <sheetData>
    <row r="1" spans="1:45" ht="22.5" customHeight="1" thickBot="1">
      <c r="A1" s="267" t="s">
        <v>19</v>
      </c>
      <c r="B1" s="268"/>
      <c r="C1" s="268"/>
      <c r="D1" s="268"/>
      <c r="E1" s="269"/>
      <c r="F1" s="267" t="s">
        <v>25</v>
      </c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9"/>
      <c r="AE1" s="134"/>
      <c r="AF1" s="252" t="s">
        <v>10</v>
      </c>
      <c r="AG1" s="135"/>
      <c r="AH1" s="136"/>
      <c r="AI1" s="255" t="s">
        <v>20</v>
      </c>
      <c r="AJ1" s="46"/>
      <c r="AK1" s="44"/>
      <c r="AL1" s="44"/>
      <c r="AM1" s="258" t="s">
        <v>11</v>
      </c>
      <c r="AN1" s="44"/>
      <c r="AO1" s="44"/>
      <c r="AP1" s="45"/>
      <c r="AQ1" s="261" t="s">
        <v>12</v>
      </c>
      <c r="AR1" s="46"/>
      <c r="AS1" s="249" t="s">
        <v>21</v>
      </c>
    </row>
    <row r="2" spans="1:45" ht="22.5" thickBot="1">
      <c r="A2" s="264" t="s">
        <v>143</v>
      </c>
      <c r="B2" s="265"/>
      <c r="C2" s="265"/>
      <c r="D2" s="265"/>
      <c r="E2" s="266"/>
      <c r="F2" s="267" t="s">
        <v>18</v>
      </c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  <c r="AE2" s="137"/>
      <c r="AF2" s="253"/>
      <c r="AG2" s="138"/>
      <c r="AH2" s="139"/>
      <c r="AI2" s="256"/>
      <c r="AJ2" s="49"/>
      <c r="AK2" s="47"/>
      <c r="AL2" s="47"/>
      <c r="AM2" s="259"/>
      <c r="AN2" s="47"/>
      <c r="AO2" s="47"/>
      <c r="AP2" s="48"/>
      <c r="AQ2" s="262"/>
      <c r="AR2" s="49"/>
      <c r="AS2" s="250"/>
    </row>
    <row r="3" spans="1:45" ht="22.5" thickBot="1">
      <c r="A3" s="132" t="s">
        <v>14</v>
      </c>
      <c r="B3" s="140" t="s">
        <v>13</v>
      </c>
      <c r="C3" s="133" t="s">
        <v>15</v>
      </c>
      <c r="D3" s="140" t="s">
        <v>16</v>
      </c>
      <c r="E3" s="133" t="s">
        <v>17</v>
      </c>
      <c r="F3" s="141">
        <v>1</v>
      </c>
      <c r="G3" s="142">
        <v>2</v>
      </c>
      <c r="H3" s="142">
        <v>3</v>
      </c>
      <c r="I3" s="142">
        <v>4</v>
      </c>
      <c r="J3" s="143">
        <v>5</v>
      </c>
      <c r="K3" s="144">
        <v>6</v>
      </c>
      <c r="L3" s="142">
        <v>7</v>
      </c>
      <c r="M3" s="142">
        <v>8</v>
      </c>
      <c r="N3" s="142">
        <v>9</v>
      </c>
      <c r="O3" s="145">
        <v>10</v>
      </c>
      <c r="P3" s="141">
        <v>11</v>
      </c>
      <c r="Q3" s="142">
        <v>12</v>
      </c>
      <c r="R3" s="142">
        <v>13</v>
      </c>
      <c r="S3" s="142">
        <v>14</v>
      </c>
      <c r="T3" s="143">
        <v>15</v>
      </c>
      <c r="U3" s="144">
        <v>16</v>
      </c>
      <c r="V3" s="142">
        <v>17</v>
      </c>
      <c r="W3" s="142">
        <v>18</v>
      </c>
      <c r="X3" s="142">
        <v>19</v>
      </c>
      <c r="Y3" s="145">
        <v>20</v>
      </c>
      <c r="Z3" s="141">
        <v>21</v>
      </c>
      <c r="AA3" s="142">
        <v>22</v>
      </c>
      <c r="AB3" s="142">
        <v>23</v>
      </c>
      <c r="AC3" s="142">
        <v>24</v>
      </c>
      <c r="AD3" s="143">
        <v>25</v>
      </c>
      <c r="AE3" s="137"/>
      <c r="AF3" s="254"/>
      <c r="AG3" s="146"/>
      <c r="AH3" s="147"/>
      <c r="AI3" s="257"/>
      <c r="AJ3" s="52"/>
      <c r="AK3" s="50"/>
      <c r="AL3" s="50"/>
      <c r="AM3" s="260"/>
      <c r="AN3" s="50"/>
      <c r="AO3" s="50"/>
      <c r="AP3" s="51"/>
      <c r="AQ3" s="263"/>
      <c r="AR3" s="52"/>
      <c r="AS3" s="251"/>
    </row>
    <row r="4" spans="1:46" s="13" customFormat="1" ht="20.25" customHeight="1">
      <c r="A4" s="148" t="s">
        <v>57</v>
      </c>
      <c r="B4" s="149" t="s">
        <v>142</v>
      </c>
      <c r="C4" s="131" t="s">
        <v>77</v>
      </c>
      <c r="D4" s="130" t="s">
        <v>78</v>
      </c>
      <c r="E4" s="150">
        <v>1</v>
      </c>
      <c r="F4" s="154">
        <v>2</v>
      </c>
      <c r="G4" s="155">
        <v>2</v>
      </c>
      <c r="H4" s="155">
        <v>2</v>
      </c>
      <c r="I4" s="155">
        <v>3</v>
      </c>
      <c r="J4" s="156">
        <v>3</v>
      </c>
      <c r="K4" s="157">
        <v>1</v>
      </c>
      <c r="L4" s="155">
        <v>3</v>
      </c>
      <c r="M4" s="155">
        <v>2</v>
      </c>
      <c r="N4" s="155">
        <v>1</v>
      </c>
      <c r="O4" s="158">
        <v>2</v>
      </c>
      <c r="P4" s="154">
        <v>3</v>
      </c>
      <c r="Q4" s="155">
        <v>1</v>
      </c>
      <c r="R4" s="155">
        <v>1</v>
      </c>
      <c r="S4" s="155">
        <v>2</v>
      </c>
      <c r="T4" s="156">
        <v>3</v>
      </c>
      <c r="U4" s="157">
        <v>2</v>
      </c>
      <c r="V4" s="155">
        <v>1</v>
      </c>
      <c r="W4" s="155">
        <v>1</v>
      </c>
      <c r="X4" s="155">
        <v>2</v>
      </c>
      <c r="Y4" s="158">
        <v>2</v>
      </c>
      <c r="Z4" s="154">
        <v>2</v>
      </c>
      <c r="AA4" s="155">
        <v>1</v>
      </c>
      <c r="AB4" s="155">
        <v>1</v>
      </c>
      <c r="AC4" s="155">
        <v>1</v>
      </c>
      <c r="AD4" s="156">
        <v>3</v>
      </c>
      <c r="AE4" s="151">
        <f>H4+M4+R4+U4+AC4</f>
        <v>8</v>
      </c>
      <c r="AF4" s="152">
        <f aca="true" t="shared" si="0" ref="AF4:AF36">IF(AE4=0,"0",AE4)</f>
        <v>8</v>
      </c>
      <c r="AG4" s="153">
        <f>IF(L4=3,1,IF(L4=2,2,IF(L4=1,3)))</f>
        <v>1</v>
      </c>
      <c r="AH4" s="153">
        <f>J4+AG4+Q4+W4+AA4</f>
        <v>7</v>
      </c>
      <c r="AI4" s="153">
        <f aca="true" t="shared" si="1" ref="AI4:AI36">IF(AH4=0,"0",AH4)</f>
        <v>7</v>
      </c>
      <c r="AJ4" s="37">
        <f>IF(Z4=3,1,IF(Z4=2,2,IF(Z4=1,3)))</f>
        <v>2</v>
      </c>
      <c r="AK4" s="37">
        <f>IF(AD4=3,1,IF(AD4=2,2,IF(AD4=1,3)))</f>
        <v>1</v>
      </c>
      <c r="AL4" s="37">
        <f>G4+O4+T4+AJ4+AK4</f>
        <v>10</v>
      </c>
      <c r="AM4" s="37">
        <f aca="true" t="shared" si="2" ref="AM4:AM36">IF(AL4=0,"0",AL4)</f>
        <v>10</v>
      </c>
      <c r="AN4" s="37">
        <f>IF(P4=3,1,IF(P4=2,2,IF(P4=1,3)))</f>
        <v>1</v>
      </c>
      <c r="AO4" s="37">
        <f>IF(S4=3,1,IF(S4=2,2,IF(S4=1,3)))</f>
        <v>2</v>
      </c>
      <c r="AP4" s="37">
        <f>K4+AN4+AO4+X4+AB4</f>
        <v>7</v>
      </c>
      <c r="AQ4" s="37">
        <f aca="true" t="shared" si="3" ref="AQ4:AQ36">IF(AP4=0,"0",AP4)</f>
        <v>7</v>
      </c>
      <c r="AR4" s="37">
        <f>F4+I4+N4+V4+Y4</f>
        <v>9</v>
      </c>
      <c r="AS4" s="38">
        <f aca="true" t="shared" si="4" ref="AS4:AS36">IF(AR4=0,"0",AR4)</f>
        <v>9</v>
      </c>
      <c r="AT4" s="12"/>
    </row>
    <row r="5" spans="1:46" s="13" customFormat="1" ht="20.25" customHeight="1">
      <c r="A5" s="148" t="s">
        <v>58</v>
      </c>
      <c r="B5" s="149" t="s">
        <v>142</v>
      </c>
      <c r="C5" s="131" t="s">
        <v>79</v>
      </c>
      <c r="D5" s="130" t="s">
        <v>80</v>
      </c>
      <c r="E5" s="150">
        <v>1</v>
      </c>
      <c r="F5" s="154">
        <v>2</v>
      </c>
      <c r="G5" s="155">
        <v>1</v>
      </c>
      <c r="H5" s="155">
        <v>1</v>
      </c>
      <c r="I5" s="155">
        <v>3</v>
      </c>
      <c r="J5" s="156">
        <v>1</v>
      </c>
      <c r="K5" s="157">
        <v>1</v>
      </c>
      <c r="L5" s="155">
        <v>2</v>
      </c>
      <c r="M5" s="155">
        <v>2</v>
      </c>
      <c r="N5" s="155">
        <v>1</v>
      </c>
      <c r="O5" s="158">
        <v>1</v>
      </c>
      <c r="P5" s="154">
        <v>3</v>
      </c>
      <c r="Q5" s="155">
        <v>1</v>
      </c>
      <c r="R5" s="155">
        <v>1</v>
      </c>
      <c r="S5" s="155">
        <v>2</v>
      </c>
      <c r="T5" s="156">
        <v>1</v>
      </c>
      <c r="U5" s="157">
        <v>1</v>
      </c>
      <c r="V5" s="155">
        <v>2</v>
      </c>
      <c r="W5" s="155">
        <v>2</v>
      </c>
      <c r="X5" s="155">
        <v>1</v>
      </c>
      <c r="Y5" s="158">
        <v>3</v>
      </c>
      <c r="Z5" s="154">
        <v>3</v>
      </c>
      <c r="AA5" s="155">
        <v>1</v>
      </c>
      <c r="AB5" s="155">
        <v>2</v>
      </c>
      <c r="AC5" s="155">
        <v>2</v>
      </c>
      <c r="AD5" s="156">
        <v>3</v>
      </c>
      <c r="AE5" s="151">
        <f>H5+M5+R5+U5+AC5</f>
        <v>7</v>
      </c>
      <c r="AF5" s="152">
        <f t="shared" si="0"/>
        <v>7</v>
      </c>
      <c r="AG5" s="153">
        <f>IF(L5=3,1,IF(L5=2,2,IF(L5=1,3)))</f>
        <v>2</v>
      </c>
      <c r="AH5" s="153">
        <f>J5+AG5+Q5+W5+AA5</f>
        <v>7</v>
      </c>
      <c r="AI5" s="153">
        <f t="shared" si="1"/>
        <v>7</v>
      </c>
      <c r="AJ5" s="37">
        <f>IF(Z5=3,1,IF(Z5=2,2,IF(Z5=1,3)))</f>
        <v>1</v>
      </c>
      <c r="AK5" s="37">
        <f>IF(AD5=3,1,IF(AD5=2,2,IF(AD5=1,3)))</f>
        <v>1</v>
      </c>
      <c r="AL5" s="37">
        <f>G5+O5+T5+AJ5+AK5</f>
        <v>5</v>
      </c>
      <c r="AM5" s="37">
        <f t="shared" si="2"/>
        <v>5</v>
      </c>
      <c r="AN5" s="37">
        <f>IF(P5=3,1,IF(P5=2,2,IF(P5=1,3)))</f>
        <v>1</v>
      </c>
      <c r="AO5" s="37">
        <f>IF(S5=3,1,IF(S5=2,2,IF(S5=1,3)))</f>
        <v>2</v>
      </c>
      <c r="AP5" s="37">
        <f>K5+AN5+AO5+X5+AB5</f>
        <v>7</v>
      </c>
      <c r="AQ5" s="37">
        <f t="shared" si="3"/>
        <v>7</v>
      </c>
      <c r="AR5" s="37">
        <f>F5+I5+N5+V5+Y5</f>
        <v>11</v>
      </c>
      <c r="AS5" s="38">
        <f t="shared" si="4"/>
        <v>11</v>
      </c>
      <c r="AT5" s="12"/>
    </row>
    <row r="6" spans="1:46" s="13" customFormat="1" ht="20.25" customHeight="1">
      <c r="A6" s="148" t="s">
        <v>59</v>
      </c>
      <c r="B6" s="149" t="s">
        <v>142</v>
      </c>
      <c r="C6" s="131" t="s">
        <v>81</v>
      </c>
      <c r="D6" s="130" t="s">
        <v>82</v>
      </c>
      <c r="E6" s="150">
        <v>1</v>
      </c>
      <c r="F6" s="154">
        <v>1</v>
      </c>
      <c r="G6" s="155">
        <v>2</v>
      </c>
      <c r="H6" s="155">
        <v>1</v>
      </c>
      <c r="I6" s="155">
        <v>2</v>
      </c>
      <c r="J6" s="156">
        <v>2</v>
      </c>
      <c r="K6" s="157">
        <v>2</v>
      </c>
      <c r="L6" s="155">
        <v>2</v>
      </c>
      <c r="M6" s="155">
        <v>2</v>
      </c>
      <c r="N6" s="155">
        <v>2</v>
      </c>
      <c r="O6" s="158">
        <v>2</v>
      </c>
      <c r="P6" s="154">
        <v>2</v>
      </c>
      <c r="Q6" s="155">
        <v>2</v>
      </c>
      <c r="R6" s="155">
        <v>2</v>
      </c>
      <c r="S6" s="155">
        <v>2</v>
      </c>
      <c r="T6" s="156">
        <v>2</v>
      </c>
      <c r="U6" s="157">
        <v>2</v>
      </c>
      <c r="V6" s="155">
        <v>2</v>
      </c>
      <c r="W6" s="155">
        <v>2</v>
      </c>
      <c r="X6" s="155">
        <v>2</v>
      </c>
      <c r="Y6" s="158">
        <v>2</v>
      </c>
      <c r="Z6" s="154">
        <v>2</v>
      </c>
      <c r="AA6" s="155">
        <v>2</v>
      </c>
      <c r="AB6" s="155">
        <v>2</v>
      </c>
      <c r="AC6" s="155">
        <v>2</v>
      </c>
      <c r="AD6" s="156">
        <v>2</v>
      </c>
      <c r="AE6" s="151">
        <f>H6+M6+R6+U6+AC6</f>
        <v>9</v>
      </c>
      <c r="AF6" s="152">
        <f t="shared" si="0"/>
        <v>9</v>
      </c>
      <c r="AG6" s="153">
        <f aca="true" t="shared" si="5" ref="AG6:AG32">IF(L6=3,1,IF(L6=2,2,IF(L6=1,3)))</f>
        <v>2</v>
      </c>
      <c r="AH6" s="153">
        <f aca="true" t="shared" si="6" ref="AH6:AH32">J6+AG6+Q6+W6+AA6</f>
        <v>10</v>
      </c>
      <c r="AI6" s="153">
        <f t="shared" si="1"/>
        <v>10</v>
      </c>
      <c r="AJ6" s="37">
        <f aca="true" t="shared" si="7" ref="AJ6:AJ32">IF(Z6=3,1,IF(Z6=2,2,IF(Z6=1,3)))</f>
        <v>2</v>
      </c>
      <c r="AK6" s="37">
        <f aca="true" t="shared" si="8" ref="AK6:AK32">IF(AD6=3,1,IF(AD6=2,2,IF(AD6=1,3)))</f>
        <v>2</v>
      </c>
      <c r="AL6" s="37">
        <f aca="true" t="shared" si="9" ref="AL6:AL32">G6+O6+T6+AJ6+AK6</f>
        <v>10</v>
      </c>
      <c r="AM6" s="37">
        <f t="shared" si="2"/>
        <v>10</v>
      </c>
      <c r="AN6" s="37">
        <f aca="true" t="shared" si="10" ref="AN6:AN32">IF(P6=3,1,IF(P6=2,2,IF(P6=1,3)))</f>
        <v>2</v>
      </c>
      <c r="AO6" s="37">
        <f aca="true" t="shared" si="11" ref="AO6:AO32">IF(S6=3,1,IF(S6=2,2,IF(S6=1,3)))</f>
        <v>2</v>
      </c>
      <c r="AP6" s="37">
        <f aca="true" t="shared" si="12" ref="AP6:AP32">K6+AN6+AO6+X6+AB6</f>
        <v>10</v>
      </c>
      <c r="AQ6" s="37">
        <f t="shared" si="3"/>
        <v>10</v>
      </c>
      <c r="AR6" s="37">
        <f aca="true" t="shared" si="13" ref="AR6:AR32">F6+I6+N6+V6+Y6</f>
        <v>9</v>
      </c>
      <c r="AS6" s="38">
        <f t="shared" si="4"/>
        <v>9</v>
      </c>
      <c r="AT6" s="12"/>
    </row>
    <row r="7" spans="1:46" s="13" customFormat="1" ht="19.5" customHeight="1">
      <c r="A7" s="148" t="s">
        <v>60</v>
      </c>
      <c r="B7" s="149" t="s">
        <v>142</v>
      </c>
      <c r="C7" s="131" t="s">
        <v>83</v>
      </c>
      <c r="D7" s="130" t="s">
        <v>84</v>
      </c>
      <c r="E7" s="150">
        <v>1</v>
      </c>
      <c r="F7" s="154">
        <v>2</v>
      </c>
      <c r="G7" s="155">
        <v>1</v>
      </c>
      <c r="H7" s="155">
        <v>1</v>
      </c>
      <c r="I7" s="155">
        <v>2</v>
      </c>
      <c r="J7" s="156">
        <v>2</v>
      </c>
      <c r="K7" s="157">
        <v>2</v>
      </c>
      <c r="L7" s="155">
        <v>2</v>
      </c>
      <c r="M7" s="155">
        <v>2</v>
      </c>
      <c r="N7" s="155">
        <v>2</v>
      </c>
      <c r="O7" s="158">
        <v>2</v>
      </c>
      <c r="P7" s="154">
        <v>2</v>
      </c>
      <c r="Q7" s="155">
        <v>1</v>
      </c>
      <c r="R7" s="155">
        <v>2</v>
      </c>
      <c r="S7" s="155">
        <v>2</v>
      </c>
      <c r="T7" s="156">
        <v>1</v>
      </c>
      <c r="U7" s="157">
        <v>2</v>
      </c>
      <c r="V7" s="155">
        <v>1</v>
      </c>
      <c r="W7" s="155">
        <v>1</v>
      </c>
      <c r="X7" s="155">
        <v>1</v>
      </c>
      <c r="Y7" s="158">
        <v>3</v>
      </c>
      <c r="Z7" s="154">
        <v>3</v>
      </c>
      <c r="AA7" s="155">
        <v>1</v>
      </c>
      <c r="AB7" s="155">
        <v>1</v>
      </c>
      <c r="AC7" s="155">
        <v>2</v>
      </c>
      <c r="AD7" s="156">
        <v>3</v>
      </c>
      <c r="AE7" s="151">
        <f aca="true" t="shared" si="14" ref="AE7:AE32">H7+M7+R7+U7+AC7</f>
        <v>9</v>
      </c>
      <c r="AF7" s="152">
        <f t="shared" si="0"/>
        <v>9</v>
      </c>
      <c r="AG7" s="153">
        <f t="shared" si="5"/>
        <v>2</v>
      </c>
      <c r="AH7" s="153">
        <f t="shared" si="6"/>
        <v>7</v>
      </c>
      <c r="AI7" s="153">
        <f t="shared" si="1"/>
        <v>7</v>
      </c>
      <c r="AJ7" s="37">
        <f t="shared" si="7"/>
        <v>1</v>
      </c>
      <c r="AK7" s="37">
        <f t="shared" si="8"/>
        <v>1</v>
      </c>
      <c r="AL7" s="37">
        <f t="shared" si="9"/>
        <v>6</v>
      </c>
      <c r="AM7" s="37">
        <f t="shared" si="2"/>
        <v>6</v>
      </c>
      <c r="AN7" s="37">
        <f t="shared" si="10"/>
        <v>2</v>
      </c>
      <c r="AO7" s="37">
        <f t="shared" si="11"/>
        <v>2</v>
      </c>
      <c r="AP7" s="37">
        <f t="shared" si="12"/>
        <v>8</v>
      </c>
      <c r="AQ7" s="37">
        <f t="shared" si="3"/>
        <v>8</v>
      </c>
      <c r="AR7" s="37">
        <f t="shared" si="13"/>
        <v>10</v>
      </c>
      <c r="AS7" s="38">
        <f t="shared" si="4"/>
        <v>10</v>
      </c>
      <c r="AT7" s="12"/>
    </row>
    <row r="8" spans="1:46" s="13" customFormat="1" ht="19.5" customHeight="1">
      <c r="A8" s="148" t="s">
        <v>61</v>
      </c>
      <c r="B8" s="149" t="s">
        <v>142</v>
      </c>
      <c r="C8" s="131" t="s">
        <v>85</v>
      </c>
      <c r="D8" s="130" t="s">
        <v>86</v>
      </c>
      <c r="E8" s="150">
        <v>1</v>
      </c>
      <c r="F8" s="154">
        <v>2</v>
      </c>
      <c r="G8" s="155">
        <v>1</v>
      </c>
      <c r="H8" s="155">
        <v>1</v>
      </c>
      <c r="I8" s="155">
        <v>2</v>
      </c>
      <c r="J8" s="156">
        <v>1</v>
      </c>
      <c r="K8" s="157">
        <v>1</v>
      </c>
      <c r="L8" s="155">
        <v>2</v>
      </c>
      <c r="M8" s="155">
        <v>1</v>
      </c>
      <c r="N8" s="155">
        <v>2</v>
      </c>
      <c r="O8" s="158">
        <v>1</v>
      </c>
      <c r="P8" s="154">
        <v>3</v>
      </c>
      <c r="Q8" s="155">
        <v>1</v>
      </c>
      <c r="R8" s="155">
        <v>1</v>
      </c>
      <c r="S8" s="155">
        <v>2</v>
      </c>
      <c r="T8" s="156">
        <v>1</v>
      </c>
      <c r="U8" s="157">
        <v>1</v>
      </c>
      <c r="V8" s="155">
        <v>2</v>
      </c>
      <c r="W8" s="155">
        <v>1</v>
      </c>
      <c r="X8" s="155">
        <v>1</v>
      </c>
      <c r="Y8" s="158">
        <v>1</v>
      </c>
      <c r="Z8" s="154">
        <v>1</v>
      </c>
      <c r="AA8" s="155">
        <v>1</v>
      </c>
      <c r="AB8" s="155">
        <v>1</v>
      </c>
      <c r="AC8" s="155">
        <v>1</v>
      </c>
      <c r="AD8" s="156">
        <v>1</v>
      </c>
      <c r="AE8" s="151">
        <f t="shared" si="14"/>
        <v>5</v>
      </c>
      <c r="AF8" s="152">
        <f t="shared" si="0"/>
        <v>5</v>
      </c>
      <c r="AG8" s="153">
        <f t="shared" si="5"/>
        <v>2</v>
      </c>
      <c r="AH8" s="153">
        <f t="shared" si="6"/>
        <v>6</v>
      </c>
      <c r="AI8" s="153">
        <f t="shared" si="1"/>
        <v>6</v>
      </c>
      <c r="AJ8" s="37">
        <f t="shared" si="7"/>
        <v>3</v>
      </c>
      <c r="AK8" s="37">
        <f t="shared" si="8"/>
        <v>3</v>
      </c>
      <c r="AL8" s="37">
        <f t="shared" si="9"/>
        <v>9</v>
      </c>
      <c r="AM8" s="37">
        <f t="shared" si="2"/>
        <v>9</v>
      </c>
      <c r="AN8" s="37">
        <f t="shared" si="10"/>
        <v>1</v>
      </c>
      <c r="AO8" s="37">
        <f t="shared" si="11"/>
        <v>2</v>
      </c>
      <c r="AP8" s="37">
        <f t="shared" si="12"/>
        <v>6</v>
      </c>
      <c r="AQ8" s="37">
        <f t="shared" si="3"/>
        <v>6</v>
      </c>
      <c r="AR8" s="37">
        <f t="shared" si="13"/>
        <v>9</v>
      </c>
      <c r="AS8" s="38">
        <f t="shared" si="4"/>
        <v>9</v>
      </c>
      <c r="AT8" s="12"/>
    </row>
    <row r="9" spans="1:46" s="13" customFormat="1" ht="19.5" customHeight="1">
      <c r="A9" s="148" t="s">
        <v>62</v>
      </c>
      <c r="B9" s="149" t="s">
        <v>142</v>
      </c>
      <c r="C9" s="131" t="s">
        <v>87</v>
      </c>
      <c r="D9" s="130" t="s">
        <v>88</v>
      </c>
      <c r="E9" s="150">
        <v>1</v>
      </c>
      <c r="F9" s="154">
        <v>2</v>
      </c>
      <c r="G9" s="155">
        <v>3</v>
      </c>
      <c r="H9" s="155">
        <v>2</v>
      </c>
      <c r="I9" s="155">
        <v>1</v>
      </c>
      <c r="J9" s="156">
        <v>2</v>
      </c>
      <c r="K9" s="157">
        <v>1</v>
      </c>
      <c r="L9" s="155">
        <v>2</v>
      </c>
      <c r="M9" s="155">
        <v>2</v>
      </c>
      <c r="N9" s="155">
        <v>3</v>
      </c>
      <c r="O9" s="158">
        <v>1</v>
      </c>
      <c r="P9" s="154">
        <v>2</v>
      </c>
      <c r="Q9" s="155">
        <v>1</v>
      </c>
      <c r="R9" s="155">
        <v>1</v>
      </c>
      <c r="S9" s="155">
        <v>2</v>
      </c>
      <c r="T9" s="156">
        <v>2</v>
      </c>
      <c r="U9" s="157">
        <v>1</v>
      </c>
      <c r="V9" s="155">
        <v>2</v>
      </c>
      <c r="W9" s="155">
        <v>1</v>
      </c>
      <c r="X9" s="155">
        <v>1</v>
      </c>
      <c r="Y9" s="158">
        <v>2</v>
      </c>
      <c r="Z9" s="154">
        <v>1</v>
      </c>
      <c r="AA9" s="155">
        <v>1</v>
      </c>
      <c r="AB9" s="155">
        <v>2</v>
      </c>
      <c r="AC9" s="155">
        <v>1</v>
      </c>
      <c r="AD9" s="156">
        <v>3</v>
      </c>
      <c r="AE9" s="151">
        <f t="shared" si="14"/>
        <v>7</v>
      </c>
      <c r="AF9" s="152">
        <f t="shared" si="0"/>
        <v>7</v>
      </c>
      <c r="AG9" s="153">
        <f t="shared" si="5"/>
        <v>2</v>
      </c>
      <c r="AH9" s="153">
        <f t="shared" si="6"/>
        <v>7</v>
      </c>
      <c r="AI9" s="153">
        <f t="shared" si="1"/>
        <v>7</v>
      </c>
      <c r="AJ9" s="37">
        <f t="shared" si="7"/>
        <v>3</v>
      </c>
      <c r="AK9" s="37">
        <f t="shared" si="8"/>
        <v>1</v>
      </c>
      <c r="AL9" s="37">
        <f t="shared" si="9"/>
        <v>10</v>
      </c>
      <c r="AM9" s="37">
        <f t="shared" si="2"/>
        <v>10</v>
      </c>
      <c r="AN9" s="37">
        <f t="shared" si="10"/>
        <v>2</v>
      </c>
      <c r="AO9" s="37">
        <f t="shared" si="11"/>
        <v>2</v>
      </c>
      <c r="AP9" s="37">
        <f t="shared" si="12"/>
        <v>8</v>
      </c>
      <c r="AQ9" s="37">
        <f t="shared" si="3"/>
        <v>8</v>
      </c>
      <c r="AR9" s="37">
        <f t="shared" si="13"/>
        <v>10</v>
      </c>
      <c r="AS9" s="38">
        <f t="shared" si="4"/>
        <v>10</v>
      </c>
      <c r="AT9" s="12"/>
    </row>
    <row r="10" spans="1:46" s="13" customFormat="1" ht="19.5" customHeight="1">
      <c r="A10" s="148" t="s">
        <v>63</v>
      </c>
      <c r="B10" s="149" t="s">
        <v>142</v>
      </c>
      <c r="C10" s="131" t="s">
        <v>89</v>
      </c>
      <c r="D10" s="130" t="s">
        <v>90</v>
      </c>
      <c r="E10" s="150">
        <v>1</v>
      </c>
      <c r="F10" s="154">
        <v>2</v>
      </c>
      <c r="G10" s="155">
        <v>3</v>
      </c>
      <c r="H10" s="155">
        <v>1</v>
      </c>
      <c r="I10" s="155">
        <v>2</v>
      </c>
      <c r="J10" s="156">
        <v>1</v>
      </c>
      <c r="K10" s="157">
        <v>1</v>
      </c>
      <c r="L10" s="155">
        <v>1</v>
      </c>
      <c r="M10" s="155">
        <v>2</v>
      </c>
      <c r="N10" s="155">
        <v>2</v>
      </c>
      <c r="O10" s="158">
        <v>2</v>
      </c>
      <c r="P10" s="154">
        <v>3</v>
      </c>
      <c r="Q10" s="155">
        <v>1</v>
      </c>
      <c r="R10" s="155">
        <v>1</v>
      </c>
      <c r="S10" s="155">
        <v>2</v>
      </c>
      <c r="T10" s="156">
        <v>1</v>
      </c>
      <c r="U10" s="157">
        <v>1</v>
      </c>
      <c r="V10" s="155">
        <v>3</v>
      </c>
      <c r="W10" s="155">
        <v>1</v>
      </c>
      <c r="X10" s="155">
        <v>2</v>
      </c>
      <c r="Y10" s="158">
        <v>2</v>
      </c>
      <c r="Z10" s="154">
        <v>3</v>
      </c>
      <c r="AA10" s="155">
        <v>1</v>
      </c>
      <c r="AB10" s="155">
        <v>2</v>
      </c>
      <c r="AC10" s="155">
        <v>1</v>
      </c>
      <c r="AD10" s="156">
        <v>2</v>
      </c>
      <c r="AE10" s="151">
        <f t="shared" si="14"/>
        <v>6</v>
      </c>
      <c r="AF10" s="152">
        <f t="shared" si="0"/>
        <v>6</v>
      </c>
      <c r="AG10" s="153">
        <f t="shared" si="5"/>
        <v>3</v>
      </c>
      <c r="AH10" s="153">
        <f t="shared" si="6"/>
        <v>7</v>
      </c>
      <c r="AI10" s="153">
        <f t="shared" si="1"/>
        <v>7</v>
      </c>
      <c r="AJ10" s="37">
        <f t="shared" si="7"/>
        <v>1</v>
      </c>
      <c r="AK10" s="37">
        <f t="shared" si="8"/>
        <v>2</v>
      </c>
      <c r="AL10" s="37">
        <f t="shared" si="9"/>
        <v>9</v>
      </c>
      <c r="AM10" s="37">
        <f t="shared" si="2"/>
        <v>9</v>
      </c>
      <c r="AN10" s="37">
        <f t="shared" si="10"/>
        <v>1</v>
      </c>
      <c r="AO10" s="37">
        <f t="shared" si="11"/>
        <v>2</v>
      </c>
      <c r="AP10" s="37">
        <f t="shared" si="12"/>
        <v>8</v>
      </c>
      <c r="AQ10" s="37">
        <f t="shared" si="3"/>
        <v>8</v>
      </c>
      <c r="AR10" s="37">
        <f t="shared" si="13"/>
        <v>11</v>
      </c>
      <c r="AS10" s="38">
        <f t="shared" si="4"/>
        <v>11</v>
      </c>
      <c r="AT10" s="12"/>
    </row>
    <row r="11" spans="1:46" s="13" customFormat="1" ht="21" customHeight="1">
      <c r="A11" s="148" t="s">
        <v>64</v>
      </c>
      <c r="B11" s="149" t="s">
        <v>142</v>
      </c>
      <c r="C11" s="131" t="s">
        <v>91</v>
      </c>
      <c r="D11" s="130" t="s">
        <v>92</v>
      </c>
      <c r="E11" s="150">
        <v>1</v>
      </c>
      <c r="F11" s="154">
        <v>2</v>
      </c>
      <c r="G11" s="155">
        <v>1</v>
      </c>
      <c r="H11" s="155">
        <v>2</v>
      </c>
      <c r="I11" s="155">
        <v>2</v>
      </c>
      <c r="J11" s="156">
        <v>1</v>
      </c>
      <c r="K11" s="157">
        <v>1</v>
      </c>
      <c r="L11" s="155">
        <v>3</v>
      </c>
      <c r="M11" s="155">
        <v>1</v>
      </c>
      <c r="N11" s="155">
        <v>2</v>
      </c>
      <c r="O11" s="158">
        <v>1</v>
      </c>
      <c r="P11" s="154">
        <v>3</v>
      </c>
      <c r="Q11" s="155">
        <v>1</v>
      </c>
      <c r="R11" s="155">
        <v>1</v>
      </c>
      <c r="S11" s="155">
        <v>2</v>
      </c>
      <c r="T11" s="156">
        <v>1</v>
      </c>
      <c r="U11" s="157">
        <v>2</v>
      </c>
      <c r="V11" s="155">
        <v>3</v>
      </c>
      <c r="W11" s="155">
        <v>1</v>
      </c>
      <c r="X11" s="155">
        <v>2</v>
      </c>
      <c r="Y11" s="158">
        <v>3</v>
      </c>
      <c r="Z11" s="154">
        <v>2</v>
      </c>
      <c r="AA11" s="155">
        <v>1</v>
      </c>
      <c r="AB11" s="155">
        <v>2</v>
      </c>
      <c r="AC11" s="155">
        <v>2</v>
      </c>
      <c r="AD11" s="156">
        <v>3</v>
      </c>
      <c r="AE11" s="151">
        <f t="shared" si="14"/>
        <v>8</v>
      </c>
      <c r="AF11" s="152">
        <f t="shared" si="0"/>
        <v>8</v>
      </c>
      <c r="AG11" s="153">
        <f t="shared" si="5"/>
        <v>1</v>
      </c>
      <c r="AH11" s="153">
        <f t="shared" si="6"/>
        <v>5</v>
      </c>
      <c r="AI11" s="153">
        <f t="shared" si="1"/>
        <v>5</v>
      </c>
      <c r="AJ11" s="37">
        <f t="shared" si="7"/>
        <v>2</v>
      </c>
      <c r="AK11" s="37">
        <f t="shared" si="8"/>
        <v>1</v>
      </c>
      <c r="AL11" s="37">
        <f t="shared" si="9"/>
        <v>6</v>
      </c>
      <c r="AM11" s="37">
        <f t="shared" si="2"/>
        <v>6</v>
      </c>
      <c r="AN11" s="37">
        <f t="shared" si="10"/>
        <v>1</v>
      </c>
      <c r="AO11" s="37">
        <f t="shared" si="11"/>
        <v>2</v>
      </c>
      <c r="AP11" s="37">
        <f t="shared" si="12"/>
        <v>8</v>
      </c>
      <c r="AQ11" s="37">
        <f t="shared" si="3"/>
        <v>8</v>
      </c>
      <c r="AR11" s="37">
        <f t="shared" si="13"/>
        <v>12</v>
      </c>
      <c r="AS11" s="38">
        <f t="shared" si="4"/>
        <v>12</v>
      </c>
      <c r="AT11" s="12"/>
    </row>
    <row r="12" spans="1:46" s="13" customFormat="1" ht="19.5" customHeight="1">
      <c r="A12" s="148" t="s">
        <v>65</v>
      </c>
      <c r="B12" s="149" t="s">
        <v>142</v>
      </c>
      <c r="C12" s="131" t="s">
        <v>93</v>
      </c>
      <c r="D12" s="130" t="s">
        <v>94</v>
      </c>
      <c r="E12" s="150">
        <v>1</v>
      </c>
      <c r="F12" s="154">
        <v>2</v>
      </c>
      <c r="G12" s="155">
        <v>1</v>
      </c>
      <c r="H12" s="155">
        <v>2</v>
      </c>
      <c r="I12" s="155">
        <v>3</v>
      </c>
      <c r="J12" s="156">
        <v>3</v>
      </c>
      <c r="K12" s="157">
        <v>3</v>
      </c>
      <c r="L12" s="155">
        <v>2</v>
      </c>
      <c r="M12" s="155">
        <v>2</v>
      </c>
      <c r="N12" s="155">
        <v>1</v>
      </c>
      <c r="O12" s="158">
        <v>1</v>
      </c>
      <c r="P12" s="154">
        <v>1</v>
      </c>
      <c r="Q12" s="155">
        <v>1</v>
      </c>
      <c r="R12" s="155">
        <v>3</v>
      </c>
      <c r="S12" s="155">
        <v>3</v>
      </c>
      <c r="T12" s="156">
        <v>2</v>
      </c>
      <c r="U12" s="157">
        <v>3</v>
      </c>
      <c r="V12" s="155">
        <v>2</v>
      </c>
      <c r="W12" s="155">
        <v>2</v>
      </c>
      <c r="X12" s="155">
        <v>1</v>
      </c>
      <c r="Y12" s="158">
        <v>3</v>
      </c>
      <c r="Z12" s="154">
        <v>2</v>
      </c>
      <c r="AA12" s="155">
        <v>1</v>
      </c>
      <c r="AB12" s="155">
        <v>2</v>
      </c>
      <c r="AC12" s="155">
        <v>2</v>
      </c>
      <c r="AD12" s="156">
        <v>1</v>
      </c>
      <c r="AE12" s="151">
        <f t="shared" si="14"/>
        <v>12</v>
      </c>
      <c r="AF12" s="152">
        <f t="shared" si="0"/>
        <v>12</v>
      </c>
      <c r="AG12" s="153">
        <f t="shared" si="5"/>
        <v>2</v>
      </c>
      <c r="AH12" s="153">
        <f t="shared" si="6"/>
        <v>9</v>
      </c>
      <c r="AI12" s="153">
        <f t="shared" si="1"/>
        <v>9</v>
      </c>
      <c r="AJ12" s="37">
        <f t="shared" si="7"/>
        <v>2</v>
      </c>
      <c r="AK12" s="37">
        <f t="shared" si="8"/>
        <v>3</v>
      </c>
      <c r="AL12" s="37">
        <f t="shared" si="9"/>
        <v>9</v>
      </c>
      <c r="AM12" s="37">
        <f t="shared" si="2"/>
        <v>9</v>
      </c>
      <c r="AN12" s="37">
        <f t="shared" si="10"/>
        <v>3</v>
      </c>
      <c r="AO12" s="37">
        <f t="shared" si="11"/>
        <v>1</v>
      </c>
      <c r="AP12" s="37">
        <f t="shared" si="12"/>
        <v>10</v>
      </c>
      <c r="AQ12" s="37">
        <f t="shared" si="3"/>
        <v>10</v>
      </c>
      <c r="AR12" s="37">
        <f t="shared" si="13"/>
        <v>11</v>
      </c>
      <c r="AS12" s="38">
        <f t="shared" si="4"/>
        <v>11</v>
      </c>
      <c r="AT12" s="12"/>
    </row>
    <row r="13" spans="1:46" s="13" customFormat="1" ht="21" customHeight="1">
      <c r="A13" s="148" t="s">
        <v>66</v>
      </c>
      <c r="B13" s="149" t="s">
        <v>142</v>
      </c>
      <c r="C13" s="131" t="s">
        <v>95</v>
      </c>
      <c r="D13" s="130" t="s">
        <v>96</v>
      </c>
      <c r="E13" s="150">
        <v>1</v>
      </c>
      <c r="F13" s="154">
        <v>1</v>
      </c>
      <c r="G13" s="155">
        <v>3</v>
      </c>
      <c r="H13" s="155">
        <v>1</v>
      </c>
      <c r="I13" s="155">
        <v>1</v>
      </c>
      <c r="J13" s="156">
        <v>1</v>
      </c>
      <c r="K13" s="157">
        <v>1</v>
      </c>
      <c r="L13" s="155">
        <v>1</v>
      </c>
      <c r="M13" s="155">
        <v>1</v>
      </c>
      <c r="N13" s="155">
        <v>2</v>
      </c>
      <c r="O13" s="158">
        <v>3</v>
      </c>
      <c r="P13" s="154">
        <v>1</v>
      </c>
      <c r="Q13" s="155">
        <v>1</v>
      </c>
      <c r="R13" s="155">
        <v>1</v>
      </c>
      <c r="S13" s="155">
        <v>1</v>
      </c>
      <c r="T13" s="156">
        <v>3</v>
      </c>
      <c r="U13" s="157">
        <v>1</v>
      </c>
      <c r="V13" s="155">
        <v>1</v>
      </c>
      <c r="W13" s="155">
        <v>2</v>
      </c>
      <c r="X13" s="155">
        <v>3</v>
      </c>
      <c r="Y13" s="158">
        <v>3</v>
      </c>
      <c r="Z13" s="154">
        <v>3</v>
      </c>
      <c r="AA13" s="155">
        <v>3</v>
      </c>
      <c r="AB13" s="155">
        <v>1</v>
      </c>
      <c r="AC13" s="155">
        <v>1</v>
      </c>
      <c r="AD13" s="156">
        <v>2</v>
      </c>
      <c r="AE13" s="151">
        <f t="shared" si="14"/>
        <v>5</v>
      </c>
      <c r="AF13" s="152">
        <f t="shared" si="0"/>
        <v>5</v>
      </c>
      <c r="AG13" s="153">
        <f t="shared" si="5"/>
        <v>3</v>
      </c>
      <c r="AH13" s="153">
        <f t="shared" si="6"/>
        <v>10</v>
      </c>
      <c r="AI13" s="153">
        <f t="shared" si="1"/>
        <v>10</v>
      </c>
      <c r="AJ13" s="37">
        <f t="shared" si="7"/>
        <v>1</v>
      </c>
      <c r="AK13" s="37">
        <f t="shared" si="8"/>
        <v>2</v>
      </c>
      <c r="AL13" s="37">
        <f t="shared" si="9"/>
        <v>12</v>
      </c>
      <c r="AM13" s="37">
        <f t="shared" si="2"/>
        <v>12</v>
      </c>
      <c r="AN13" s="37">
        <f t="shared" si="10"/>
        <v>3</v>
      </c>
      <c r="AO13" s="37">
        <f t="shared" si="11"/>
        <v>3</v>
      </c>
      <c r="AP13" s="37">
        <f t="shared" si="12"/>
        <v>11</v>
      </c>
      <c r="AQ13" s="37">
        <f t="shared" si="3"/>
        <v>11</v>
      </c>
      <c r="AR13" s="37">
        <f t="shared" si="13"/>
        <v>8</v>
      </c>
      <c r="AS13" s="38">
        <f t="shared" si="4"/>
        <v>8</v>
      </c>
      <c r="AT13" s="12"/>
    </row>
    <row r="14" spans="1:46" s="13" customFormat="1" ht="19.5" customHeight="1">
      <c r="A14" s="148" t="s">
        <v>67</v>
      </c>
      <c r="B14" s="149" t="s">
        <v>142</v>
      </c>
      <c r="C14" s="131" t="s">
        <v>97</v>
      </c>
      <c r="D14" s="130" t="s">
        <v>98</v>
      </c>
      <c r="E14" s="150">
        <v>1</v>
      </c>
      <c r="F14" s="154">
        <v>2</v>
      </c>
      <c r="G14" s="155">
        <v>1</v>
      </c>
      <c r="H14" s="155">
        <v>2</v>
      </c>
      <c r="I14" s="155">
        <v>2</v>
      </c>
      <c r="J14" s="156">
        <v>2</v>
      </c>
      <c r="K14" s="157">
        <v>2</v>
      </c>
      <c r="L14" s="155">
        <v>2</v>
      </c>
      <c r="M14" s="155">
        <v>1</v>
      </c>
      <c r="N14" s="155">
        <v>1</v>
      </c>
      <c r="O14" s="158">
        <v>2</v>
      </c>
      <c r="P14" s="154">
        <v>3</v>
      </c>
      <c r="Q14" s="155">
        <v>3</v>
      </c>
      <c r="R14" s="155">
        <v>2</v>
      </c>
      <c r="S14" s="155">
        <v>2</v>
      </c>
      <c r="T14" s="156">
        <v>1</v>
      </c>
      <c r="U14" s="157">
        <v>1</v>
      </c>
      <c r="V14" s="155">
        <v>1</v>
      </c>
      <c r="W14" s="155">
        <v>2</v>
      </c>
      <c r="X14" s="155">
        <v>2</v>
      </c>
      <c r="Y14" s="158">
        <v>2</v>
      </c>
      <c r="Z14" s="154">
        <v>2</v>
      </c>
      <c r="AA14" s="155">
        <v>2</v>
      </c>
      <c r="AB14" s="155">
        <v>2</v>
      </c>
      <c r="AC14" s="155">
        <v>2</v>
      </c>
      <c r="AD14" s="156">
        <v>3</v>
      </c>
      <c r="AE14" s="151">
        <f t="shared" si="14"/>
        <v>8</v>
      </c>
      <c r="AF14" s="152">
        <f t="shared" si="0"/>
        <v>8</v>
      </c>
      <c r="AG14" s="153">
        <f t="shared" si="5"/>
        <v>2</v>
      </c>
      <c r="AH14" s="153">
        <f t="shared" si="6"/>
        <v>11</v>
      </c>
      <c r="AI14" s="153">
        <f t="shared" si="1"/>
        <v>11</v>
      </c>
      <c r="AJ14" s="37">
        <f t="shared" si="7"/>
        <v>2</v>
      </c>
      <c r="AK14" s="37">
        <f t="shared" si="8"/>
        <v>1</v>
      </c>
      <c r="AL14" s="37">
        <f t="shared" si="9"/>
        <v>7</v>
      </c>
      <c r="AM14" s="37">
        <f t="shared" si="2"/>
        <v>7</v>
      </c>
      <c r="AN14" s="37">
        <f t="shared" si="10"/>
        <v>1</v>
      </c>
      <c r="AO14" s="37">
        <f t="shared" si="11"/>
        <v>2</v>
      </c>
      <c r="AP14" s="37">
        <f t="shared" si="12"/>
        <v>9</v>
      </c>
      <c r="AQ14" s="37">
        <f t="shared" si="3"/>
        <v>9</v>
      </c>
      <c r="AR14" s="37">
        <f t="shared" si="13"/>
        <v>8</v>
      </c>
      <c r="AS14" s="38">
        <f t="shared" si="4"/>
        <v>8</v>
      </c>
      <c r="AT14" s="12"/>
    </row>
    <row r="15" spans="1:46" s="13" customFormat="1" ht="19.5" customHeight="1">
      <c r="A15" s="148" t="s">
        <v>68</v>
      </c>
      <c r="B15" s="149" t="s">
        <v>142</v>
      </c>
      <c r="C15" s="131" t="s">
        <v>99</v>
      </c>
      <c r="D15" s="130" t="s">
        <v>100</v>
      </c>
      <c r="E15" s="150">
        <v>1</v>
      </c>
      <c r="F15" s="154">
        <v>2</v>
      </c>
      <c r="G15" s="155">
        <v>2</v>
      </c>
      <c r="H15" s="155">
        <v>1</v>
      </c>
      <c r="I15" s="155">
        <v>2</v>
      </c>
      <c r="J15" s="156">
        <v>1</v>
      </c>
      <c r="K15" s="157">
        <v>1</v>
      </c>
      <c r="L15" s="155">
        <v>2</v>
      </c>
      <c r="M15" s="155">
        <v>1</v>
      </c>
      <c r="N15" s="155">
        <v>1</v>
      </c>
      <c r="O15" s="158">
        <v>1</v>
      </c>
      <c r="P15" s="154">
        <v>2</v>
      </c>
      <c r="Q15" s="155">
        <v>1</v>
      </c>
      <c r="R15" s="155">
        <v>1</v>
      </c>
      <c r="S15" s="155">
        <v>2</v>
      </c>
      <c r="T15" s="156">
        <v>2</v>
      </c>
      <c r="U15" s="157">
        <v>1</v>
      </c>
      <c r="V15" s="155">
        <v>2</v>
      </c>
      <c r="W15" s="155">
        <v>1</v>
      </c>
      <c r="X15" s="155">
        <v>2</v>
      </c>
      <c r="Y15" s="158">
        <v>2</v>
      </c>
      <c r="Z15" s="154">
        <v>2</v>
      </c>
      <c r="AA15" s="155">
        <v>1</v>
      </c>
      <c r="AB15" s="155">
        <v>2</v>
      </c>
      <c r="AC15" s="155">
        <v>2</v>
      </c>
      <c r="AD15" s="156">
        <v>2</v>
      </c>
      <c r="AE15" s="151">
        <f t="shared" si="14"/>
        <v>6</v>
      </c>
      <c r="AF15" s="152">
        <f t="shared" si="0"/>
        <v>6</v>
      </c>
      <c r="AG15" s="153">
        <f t="shared" si="5"/>
        <v>2</v>
      </c>
      <c r="AH15" s="153">
        <f t="shared" si="6"/>
        <v>6</v>
      </c>
      <c r="AI15" s="153">
        <f t="shared" si="1"/>
        <v>6</v>
      </c>
      <c r="AJ15" s="37">
        <f t="shared" si="7"/>
        <v>2</v>
      </c>
      <c r="AK15" s="37">
        <f t="shared" si="8"/>
        <v>2</v>
      </c>
      <c r="AL15" s="37">
        <f t="shared" si="9"/>
        <v>9</v>
      </c>
      <c r="AM15" s="37">
        <f t="shared" si="2"/>
        <v>9</v>
      </c>
      <c r="AN15" s="37">
        <f t="shared" si="10"/>
        <v>2</v>
      </c>
      <c r="AO15" s="37">
        <f t="shared" si="11"/>
        <v>2</v>
      </c>
      <c r="AP15" s="37">
        <f t="shared" si="12"/>
        <v>9</v>
      </c>
      <c r="AQ15" s="37">
        <f t="shared" si="3"/>
        <v>9</v>
      </c>
      <c r="AR15" s="37">
        <f t="shared" si="13"/>
        <v>9</v>
      </c>
      <c r="AS15" s="38">
        <f t="shared" si="4"/>
        <v>9</v>
      </c>
      <c r="AT15" s="12"/>
    </row>
    <row r="16" spans="1:46" s="13" customFormat="1" ht="19.5" customHeight="1">
      <c r="A16" s="148" t="s">
        <v>69</v>
      </c>
      <c r="B16" s="149" t="s">
        <v>142</v>
      </c>
      <c r="C16" s="131" t="s">
        <v>101</v>
      </c>
      <c r="D16" s="130" t="s">
        <v>102</v>
      </c>
      <c r="E16" s="150">
        <v>1</v>
      </c>
      <c r="F16" s="154">
        <v>2</v>
      </c>
      <c r="G16" s="155">
        <v>2</v>
      </c>
      <c r="H16" s="155">
        <v>1</v>
      </c>
      <c r="I16" s="155">
        <v>2</v>
      </c>
      <c r="J16" s="156">
        <v>1</v>
      </c>
      <c r="K16" s="157">
        <v>1</v>
      </c>
      <c r="L16" s="155">
        <v>2</v>
      </c>
      <c r="M16" s="155">
        <v>2</v>
      </c>
      <c r="N16" s="155">
        <v>2</v>
      </c>
      <c r="O16" s="158">
        <v>2</v>
      </c>
      <c r="P16" s="154">
        <v>3</v>
      </c>
      <c r="Q16" s="155">
        <v>1</v>
      </c>
      <c r="R16" s="155">
        <v>1</v>
      </c>
      <c r="S16" s="155">
        <v>2</v>
      </c>
      <c r="T16" s="156">
        <v>1</v>
      </c>
      <c r="U16" s="157">
        <v>1</v>
      </c>
      <c r="V16" s="155">
        <v>2</v>
      </c>
      <c r="W16" s="155">
        <v>1</v>
      </c>
      <c r="X16" s="155">
        <v>1</v>
      </c>
      <c r="Y16" s="158">
        <v>2</v>
      </c>
      <c r="Z16" s="154">
        <v>2</v>
      </c>
      <c r="AA16" s="155">
        <v>2</v>
      </c>
      <c r="AB16" s="155">
        <v>2</v>
      </c>
      <c r="AC16" s="155">
        <v>1</v>
      </c>
      <c r="AD16" s="156">
        <v>2</v>
      </c>
      <c r="AE16" s="151">
        <f t="shared" si="14"/>
        <v>6</v>
      </c>
      <c r="AF16" s="152">
        <f t="shared" si="0"/>
        <v>6</v>
      </c>
      <c r="AG16" s="153">
        <f t="shared" si="5"/>
        <v>2</v>
      </c>
      <c r="AH16" s="153">
        <f t="shared" si="6"/>
        <v>7</v>
      </c>
      <c r="AI16" s="153">
        <f t="shared" si="1"/>
        <v>7</v>
      </c>
      <c r="AJ16" s="37">
        <f t="shared" si="7"/>
        <v>2</v>
      </c>
      <c r="AK16" s="37">
        <f t="shared" si="8"/>
        <v>2</v>
      </c>
      <c r="AL16" s="37">
        <f t="shared" si="9"/>
        <v>9</v>
      </c>
      <c r="AM16" s="37">
        <f t="shared" si="2"/>
        <v>9</v>
      </c>
      <c r="AN16" s="37">
        <f t="shared" si="10"/>
        <v>1</v>
      </c>
      <c r="AO16" s="37">
        <f t="shared" si="11"/>
        <v>2</v>
      </c>
      <c r="AP16" s="37">
        <f t="shared" si="12"/>
        <v>7</v>
      </c>
      <c r="AQ16" s="37">
        <f t="shared" si="3"/>
        <v>7</v>
      </c>
      <c r="AR16" s="37">
        <f t="shared" si="13"/>
        <v>10</v>
      </c>
      <c r="AS16" s="38">
        <f t="shared" si="4"/>
        <v>10</v>
      </c>
      <c r="AT16" s="12"/>
    </row>
    <row r="17" spans="1:46" s="13" customFormat="1" ht="19.5" customHeight="1">
      <c r="A17" s="148" t="s">
        <v>70</v>
      </c>
      <c r="B17" s="149" t="s">
        <v>142</v>
      </c>
      <c r="C17" s="131" t="s">
        <v>103</v>
      </c>
      <c r="D17" s="130" t="s">
        <v>104</v>
      </c>
      <c r="E17" s="159">
        <v>1</v>
      </c>
      <c r="F17" s="154">
        <v>3</v>
      </c>
      <c r="G17" s="155">
        <v>1</v>
      </c>
      <c r="H17" s="155">
        <v>1</v>
      </c>
      <c r="I17" s="155">
        <v>3</v>
      </c>
      <c r="J17" s="156">
        <v>2</v>
      </c>
      <c r="K17" s="157">
        <v>1</v>
      </c>
      <c r="L17" s="155">
        <v>3</v>
      </c>
      <c r="M17" s="155">
        <v>1</v>
      </c>
      <c r="N17" s="155">
        <v>3</v>
      </c>
      <c r="O17" s="158">
        <v>1</v>
      </c>
      <c r="P17" s="154">
        <v>3</v>
      </c>
      <c r="Q17" s="155">
        <v>1</v>
      </c>
      <c r="R17" s="155">
        <v>1</v>
      </c>
      <c r="S17" s="155">
        <v>3</v>
      </c>
      <c r="T17" s="156">
        <v>1</v>
      </c>
      <c r="U17" s="157">
        <v>1</v>
      </c>
      <c r="V17" s="155">
        <v>2</v>
      </c>
      <c r="W17" s="155">
        <v>1</v>
      </c>
      <c r="X17" s="155">
        <v>1</v>
      </c>
      <c r="Y17" s="158">
        <v>3</v>
      </c>
      <c r="Z17" s="154">
        <v>3</v>
      </c>
      <c r="AA17" s="155">
        <v>1</v>
      </c>
      <c r="AB17" s="155">
        <v>1</v>
      </c>
      <c r="AC17" s="155">
        <v>1</v>
      </c>
      <c r="AD17" s="156">
        <v>3</v>
      </c>
      <c r="AE17" s="151">
        <f t="shared" si="14"/>
        <v>5</v>
      </c>
      <c r="AF17" s="152">
        <f t="shared" si="0"/>
        <v>5</v>
      </c>
      <c r="AG17" s="153">
        <f t="shared" si="5"/>
        <v>1</v>
      </c>
      <c r="AH17" s="153">
        <f t="shared" si="6"/>
        <v>6</v>
      </c>
      <c r="AI17" s="153">
        <f t="shared" si="1"/>
        <v>6</v>
      </c>
      <c r="AJ17" s="37">
        <f t="shared" si="7"/>
        <v>1</v>
      </c>
      <c r="AK17" s="37">
        <f t="shared" si="8"/>
        <v>1</v>
      </c>
      <c r="AL17" s="37">
        <f t="shared" si="9"/>
        <v>5</v>
      </c>
      <c r="AM17" s="37">
        <f t="shared" si="2"/>
        <v>5</v>
      </c>
      <c r="AN17" s="37">
        <f t="shared" si="10"/>
        <v>1</v>
      </c>
      <c r="AO17" s="37">
        <f t="shared" si="11"/>
        <v>1</v>
      </c>
      <c r="AP17" s="37">
        <f t="shared" si="12"/>
        <v>5</v>
      </c>
      <c r="AQ17" s="37">
        <f t="shared" si="3"/>
        <v>5</v>
      </c>
      <c r="AR17" s="37">
        <f t="shared" si="13"/>
        <v>14</v>
      </c>
      <c r="AS17" s="38">
        <f t="shared" si="4"/>
        <v>14</v>
      </c>
      <c r="AT17" s="12"/>
    </row>
    <row r="18" spans="1:46" s="13" customFormat="1" ht="20.25" customHeight="1">
      <c r="A18" s="148" t="s">
        <v>71</v>
      </c>
      <c r="B18" s="149" t="s">
        <v>142</v>
      </c>
      <c r="C18" s="131" t="s">
        <v>105</v>
      </c>
      <c r="D18" s="130" t="s">
        <v>106</v>
      </c>
      <c r="E18" s="159">
        <v>1</v>
      </c>
      <c r="F18" s="154">
        <v>3</v>
      </c>
      <c r="G18" s="155">
        <v>3</v>
      </c>
      <c r="H18" s="155">
        <v>1</v>
      </c>
      <c r="I18" s="155">
        <v>3</v>
      </c>
      <c r="J18" s="156">
        <v>1</v>
      </c>
      <c r="K18" s="157">
        <v>3</v>
      </c>
      <c r="L18" s="155">
        <v>2</v>
      </c>
      <c r="M18" s="155">
        <v>3</v>
      </c>
      <c r="N18" s="155">
        <v>3</v>
      </c>
      <c r="O18" s="158">
        <v>1</v>
      </c>
      <c r="P18" s="154">
        <v>3</v>
      </c>
      <c r="Q18" s="155">
        <v>3</v>
      </c>
      <c r="R18" s="155">
        <v>1</v>
      </c>
      <c r="S18" s="155">
        <v>3</v>
      </c>
      <c r="T18" s="156">
        <v>1</v>
      </c>
      <c r="U18" s="157">
        <v>2</v>
      </c>
      <c r="V18" s="155">
        <v>3</v>
      </c>
      <c r="W18" s="155">
        <v>1</v>
      </c>
      <c r="X18" s="155">
        <v>1</v>
      </c>
      <c r="Y18" s="158">
        <v>2</v>
      </c>
      <c r="Z18" s="154">
        <v>2</v>
      </c>
      <c r="AA18" s="155">
        <v>1</v>
      </c>
      <c r="AB18" s="155">
        <v>3</v>
      </c>
      <c r="AC18" s="155">
        <v>1</v>
      </c>
      <c r="AD18" s="156">
        <v>3</v>
      </c>
      <c r="AE18" s="151">
        <f t="shared" si="14"/>
        <v>8</v>
      </c>
      <c r="AF18" s="152">
        <f t="shared" si="0"/>
        <v>8</v>
      </c>
      <c r="AG18" s="153">
        <f t="shared" si="5"/>
        <v>2</v>
      </c>
      <c r="AH18" s="153">
        <f t="shared" si="6"/>
        <v>8</v>
      </c>
      <c r="AI18" s="153">
        <f t="shared" si="1"/>
        <v>8</v>
      </c>
      <c r="AJ18" s="37">
        <f t="shared" si="7"/>
        <v>2</v>
      </c>
      <c r="AK18" s="37">
        <f t="shared" si="8"/>
        <v>1</v>
      </c>
      <c r="AL18" s="37">
        <f t="shared" si="9"/>
        <v>8</v>
      </c>
      <c r="AM18" s="37">
        <f t="shared" si="2"/>
        <v>8</v>
      </c>
      <c r="AN18" s="37">
        <f t="shared" si="10"/>
        <v>1</v>
      </c>
      <c r="AO18" s="37">
        <f t="shared" si="11"/>
        <v>1</v>
      </c>
      <c r="AP18" s="37">
        <f t="shared" si="12"/>
        <v>9</v>
      </c>
      <c r="AQ18" s="37">
        <f t="shared" si="3"/>
        <v>9</v>
      </c>
      <c r="AR18" s="37">
        <f t="shared" si="13"/>
        <v>14</v>
      </c>
      <c r="AS18" s="38">
        <f t="shared" si="4"/>
        <v>14</v>
      </c>
      <c r="AT18" s="12"/>
    </row>
    <row r="19" spans="1:46" s="13" customFormat="1" ht="19.5" customHeight="1">
      <c r="A19" s="148" t="s">
        <v>72</v>
      </c>
      <c r="B19" s="149" t="s">
        <v>142</v>
      </c>
      <c r="C19" s="131" t="s">
        <v>107</v>
      </c>
      <c r="D19" s="130" t="s">
        <v>108</v>
      </c>
      <c r="E19" s="159">
        <v>1</v>
      </c>
      <c r="F19" s="154">
        <v>1</v>
      </c>
      <c r="G19" s="155">
        <v>2</v>
      </c>
      <c r="H19" s="155">
        <v>1</v>
      </c>
      <c r="I19" s="155">
        <v>3</v>
      </c>
      <c r="J19" s="156">
        <v>1</v>
      </c>
      <c r="K19" s="157">
        <v>1</v>
      </c>
      <c r="L19" s="155">
        <v>2</v>
      </c>
      <c r="M19" s="155">
        <v>1</v>
      </c>
      <c r="N19" s="155">
        <v>2</v>
      </c>
      <c r="O19" s="158">
        <v>1</v>
      </c>
      <c r="P19" s="154">
        <v>3</v>
      </c>
      <c r="Q19" s="155">
        <v>1</v>
      </c>
      <c r="R19" s="155">
        <v>1</v>
      </c>
      <c r="S19" s="155">
        <v>2</v>
      </c>
      <c r="T19" s="156">
        <v>2</v>
      </c>
      <c r="U19" s="157">
        <v>1</v>
      </c>
      <c r="V19" s="155">
        <v>1</v>
      </c>
      <c r="W19" s="155">
        <v>1</v>
      </c>
      <c r="X19" s="155">
        <v>1</v>
      </c>
      <c r="Y19" s="158">
        <v>3</v>
      </c>
      <c r="Z19" s="154">
        <v>2</v>
      </c>
      <c r="AA19" s="155">
        <v>1</v>
      </c>
      <c r="AB19" s="155">
        <v>1</v>
      </c>
      <c r="AC19" s="155">
        <v>2</v>
      </c>
      <c r="AD19" s="156">
        <v>2</v>
      </c>
      <c r="AE19" s="151">
        <f t="shared" si="14"/>
        <v>6</v>
      </c>
      <c r="AF19" s="152">
        <f t="shared" si="0"/>
        <v>6</v>
      </c>
      <c r="AG19" s="153">
        <f t="shared" si="5"/>
        <v>2</v>
      </c>
      <c r="AH19" s="153">
        <f t="shared" si="6"/>
        <v>6</v>
      </c>
      <c r="AI19" s="153">
        <f t="shared" si="1"/>
        <v>6</v>
      </c>
      <c r="AJ19" s="37">
        <f t="shared" si="7"/>
        <v>2</v>
      </c>
      <c r="AK19" s="37">
        <f t="shared" si="8"/>
        <v>2</v>
      </c>
      <c r="AL19" s="37">
        <f t="shared" si="9"/>
        <v>9</v>
      </c>
      <c r="AM19" s="37">
        <f t="shared" si="2"/>
        <v>9</v>
      </c>
      <c r="AN19" s="37">
        <f t="shared" si="10"/>
        <v>1</v>
      </c>
      <c r="AO19" s="37">
        <f t="shared" si="11"/>
        <v>2</v>
      </c>
      <c r="AP19" s="37">
        <f t="shared" si="12"/>
        <v>6</v>
      </c>
      <c r="AQ19" s="37">
        <f t="shared" si="3"/>
        <v>6</v>
      </c>
      <c r="AR19" s="37">
        <f t="shared" si="13"/>
        <v>10</v>
      </c>
      <c r="AS19" s="38">
        <f t="shared" si="4"/>
        <v>10</v>
      </c>
      <c r="AT19" s="12"/>
    </row>
    <row r="20" spans="1:46" s="13" customFormat="1" ht="19.5" customHeight="1" thickBot="1">
      <c r="A20" s="148" t="s">
        <v>22</v>
      </c>
      <c r="B20" s="149" t="s">
        <v>142</v>
      </c>
      <c r="C20" s="131" t="s">
        <v>110</v>
      </c>
      <c r="D20" s="130" t="s">
        <v>109</v>
      </c>
      <c r="E20" s="160">
        <v>1</v>
      </c>
      <c r="F20" s="154">
        <v>2</v>
      </c>
      <c r="G20" s="155">
        <v>3</v>
      </c>
      <c r="H20" s="155">
        <v>1</v>
      </c>
      <c r="I20" s="155">
        <v>2</v>
      </c>
      <c r="J20" s="156">
        <v>1</v>
      </c>
      <c r="K20" s="157">
        <v>1</v>
      </c>
      <c r="L20" s="155">
        <v>2</v>
      </c>
      <c r="M20" s="155">
        <v>1</v>
      </c>
      <c r="N20" s="155">
        <v>1</v>
      </c>
      <c r="O20" s="158">
        <v>3</v>
      </c>
      <c r="P20" s="154">
        <v>1</v>
      </c>
      <c r="Q20" s="155">
        <v>1</v>
      </c>
      <c r="R20" s="155">
        <v>1</v>
      </c>
      <c r="S20" s="155">
        <v>1</v>
      </c>
      <c r="T20" s="156">
        <v>1</v>
      </c>
      <c r="U20" s="157">
        <v>2</v>
      </c>
      <c r="V20" s="155">
        <v>1</v>
      </c>
      <c r="W20" s="155">
        <v>1</v>
      </c>
      <c r="X20" s="155">
        <v>1</v>
      </c>
      <c r="Y20" s="158">
        <v>1</v>
      </c>
      <c r="Z20" s="154">
        <v>1</v>
      </c>
      <c r="AA20" s="155">
        <v>1</v>
      </c>
      <c r="AB20" s="155">
        <v>1</v>
      </c>
      <c r="AC20" s="155">
        <v>3</v>
      </c>
      <c r="AD20" s="156">
        <v>1</v>
      </c>
      <c r="AE20" s="151">
        <f t="shared" si="14"/>
        <v>8</v>
      </c>
      <c r="AF20" s="152">
        <f t="shared" si="0"/>
        <v>8</v>
      </c>
      <c r="AG20" s="153">
        <f t="shared" si="5"/>
        <v>2</v>
      </c>
      <c r="AH20" s="153">
        <f t="shared" si="6"/>
        <v>6</v>
      </c>
      <c r="AI20" s="153">
        <f t="shared" si="1"/>
        <v>6</v>
      </c>
      <c r="AJ20" s="37">
        <f t="shared" si="7"/>
        <v>3</v>
      </c>
      <c r="AK20" s="37">
        <f t="shared" si="8"/>
        <v>3</v>
      </c>
      <c r="AL20" s="37">
        <f t="shared" si="9"/>
        <v>13</v>
      </c>
      <c r="AM20" s="37">
        <f t="shared" si="2"/>
        <v>13</v>
      </c>
      <c r="AN20" s="37">
        <f t="shared" si="10"/>
        <v>3</v>
      </c>
      <c r="AO20" s="37">
        <f t="shared" si="11"/>
        <v>3</v>
      </c>
      <c r="AP20" s="37">
        <f t="shared" si="12"/>
        <v>9</v>
      </c>
      <c r="AQ20" s="37">
        <f t="shared" si="3"/>
        <v>9</v>
      </c>
      <c r="AR20" s="37">
        <f t="shared" si="13"/>
        <v>7</v>
      </c>
      <c r="AS20" s="38">
        <f t="shared" si="4"/>
        <v>7</v>
      </c>
      <c r="AT20" s="12"/>
    </row>
    <row r="21" spans="1:46" s="13" customFormat="1" ht="19.5" customHeight="1">
      <c r="A21" s="148" t="s">
        <v>23</v>
      </c>
      <c r="B21" s="149" t="s">
        <v>142</v>
      </c>
      <c r="C21" s="131" t="s">
        <v>111</v>
      </c>
      <c r="D21" s="130" t="s">
        <v>112</v>
      </c>
      <c r="E21" s="150">
        <v>1</v>
      </c>
      <c r="F21" s="154">
        <v>2</v>
      </c>
      <c r="G21" s="155">
        <v>1</v>
      </c>
      <c r="H21" s="155">
        <v>1</v>
      </c>
      <c r="I21" s="155">
        <v>2</v>
      </c>
      <c r="J21" s="156">
        <v>2</v>
      </c>
      <c r="K21" s="157">
        <v>1</v>
      </c>
      <c r="L21" s="155">
        <v>1</v>
      </c>
      <c r="M21" s="155">
        <v>1</v>
      </c>
      <c r="N21" s="155">
        <v>2</v>
      </c>
      <c r="O21" s="158">
        <v>1</v>
      </c>
      <c r="P21" s="154">
        <v>2</v>
      </c>
      <c r="Q21" s="155">
        <v>1</v>
      </c>
      <c r="R21" s="155">
        <v>1</v>
      </c>
      <c r="S21" s="155">
        <v>2</v>
      </c>
      <c r="T21" s="156">
        <v>2</v>
      </c>
      <c r="U21" s="157">
        <v>1</v>
      </c>
      <c r="V21" s="155">
        <v>13</v>
      </c>
      <c r="W21" s="155">
        <v>1</v>
      </c>
      <c r="X21" s="155">
        <v>1</v>
      </c>
      <c r="Y21" s="158">
        <v>2</v>
      </c>
      <c r="Z21" s="154">
        <v>3</v>
      </c>
      <c r="AA21" s="155">
        <v>1</v>
      </c>
      <c r="AB21" s="155">
        <v>2</v>
      </c>
      <c r="AC21" s="155">
        <v>1</v>
      </c>
      <c r="AD21" s="156">
        <v>3</v>
      </c>
      <c r="AE21" s="151">
        <f t="shared" si="14"/>
        <v>5</v>
      </c>
      <c r="AF21" s="152">
        <f t="shared" si="0"/>
        <v>5</v>
      </c>
      <c r="AG21" s="153">
        <f t="shared" si="5"/>
        <v>3</v>
      </c>
      <c r="AH21" s="153">
        <f t="shared" si="6"/>
        <v>8</v>
      </c>
      <c r="AI21" s="153">
        <f t="shared" si="1"/>
        <v>8</v>
      </c>
      <c r="AJ21" s="37">
        <f t="shared" si="7"/>
        <v>1</v>
      </c>
      <c r="AK21" s="37">
        <f t="shared" si="8"/>
        <v>1</v>
      </c>
      <c r="AL21" s="37">
        <f t="shared" si="9"/>
        <v>6</v>
      </c>
      <c r="AM21" s="37">
        <f t="shared" si="2"/>
        <v>6</v>
      </c>
      <c r="AN21" s="37">
        <f t="shared" si="10"/>
        <v>2</v>
      </c>
      <c r="AO21" s="37">
        <f t="shared" si="11"/>
        <v>2</v>
      </c>
      <c r="AP21" s="37">
        <f t="shared" si="12"/>
        <v>8</v>
      </c>
      <c r="AQ21" s="37">
        <f t="shared" si="3"/>
        <v>8</v>
      </c>
      <c r="AR21" s="37">
        <f t="shared" si="13"/>
        <v>21</v>
      </c>
      <c r="AS21" s="38">
        <f t="shared" si="4"/>
        <v>21</v>
      </c>
      <c r="AT21" s="12"/>
    </row>
    <row r="22" spans="1:46" s="13" customFormat="1" ht="19.5" customHeight="1">
      <c r="A22" s="148" t="s">
        <v>24</v>
      </c>
      <c r="B22" s="149" t="s">
        <v>142</v>
      </c>
      <c r="C22" s="131" t="s">
        <v>113</v>
      </c>
      <c r="D22" s="130" t="s">
        <v>114</v>
      </c>
      <c r="E22" s="159">
        <v>1</v>
      </c>
      <c r="F22" s="154">
        <v>2</v>
      </c>
      <c r="G22" s="155">
        <v>3</v>
      </c>
      <c r="H22" s="155">
        <v>1</v>
      </c>
      <c r="I22" s="155">
        <v>3</v>
      </c>
      <c r="J22" s="156">
        <v>3</v>
      </c>
      <c r="K22" s="157">
        <v>1</v>
      </c>
      <c r="L22" s="155">
        <v>2</v>
      </c>
      <c r="M22" s="155">
        <v>2</v>
      </c>
      <c r="N22" s="155">
        <v>1</v>
      </c>
      <c r="O22" s="158">
        <v>1</v>
      </c>
      <c r="P22" s="154">
        <v>3</v>
      </c>
      <c r="Q22" s="155">
        <v>1</v>
      </c>
      <c r="R22" s="155">
        <v>1</v>
      </c>
      <c r="S22" s="155">
        <v>1</v>
      </c>
      <c r="T22" s="156">
        <v>2</v>
      </c>
      <c r="U22" s="157">
        <v>1</v>
      </c>
      <c r="V22" s="155">
        <v>3</v>
      </c>
      <c r="W22" s="155">
        <v>2</v>
      </c>
      <c r="X22" s="155">
        <v>2</v>
      </c>
      <c r="Y22" s="158">
        <v>1</v>
      </c>
      <c r="Z22" s="154">
        <v>2</v>
      </c>
      <c r="AA22" s="155">
        <v>2</v>
      </c>
      <c r="AB22" s="155">
        <v>3</v>
      </c>
      <c r="AC22" s="155">
        <v>2</v>
      </c>
      <c r="AD22" s="156">
        <v>1</v>
      </c>
      <c r="AE22" s="151">
        <f t="shared" si="14"/>
        <v>7</v>
      </c>
      <c r="AF22" s="152">
        <f t="shared" si="0"/>
        <v>7</v>
      </c>
      <c r="AG22" s="153">
        <f t="shared" si="5"/>
        <v>2</v>
      </c>
      <c r="AH22" s="153">
        <f t="shared" si="6"/>
        <v>10</v>
      </c>
      <c r="AI22" s="153">
        <f t="shared" si="1"/>
        <v>10</v>
      </c>
      <c r="AJ22" s="37">
        <f t="shared" si="7"/>
        <v>2</v>
      </c>
      <c r="AK22" s="37">
        <f t="shared" si="8"/>
        <v>3</v>
      </c>
      <c r="AL22" s="37">
        <f t="shared" si="9"/>
        <v>11</v>
      </c>
      <c r="AM22" s="37">
        <f t="shared" si="2"/>
        <v>11</v>
      </c>
      <c r="AN22" s="37">
        <f t="shared" si="10"/>
        <v>1</v>
      </c>
      <c r="AO22" s="37">
        <f t="shared" si="11"/>
        <v>3</v>
      </c>
      <c r="AP22" s="37">
        <f t="shared" si="12"/>
        <v>10</v>
      </c>
      <c r="AQ22" s="37">
        <f t="shared" si="3"/>
        <v>10</v>
      </c>
      <c r="AR22" s="37">
        <f t="shared" si="13"/>
        <v>10</v>
      </c>
      <c r="AS22" s="38">
        <f t="shared" si="4"/>
        <v>10</v>
      </c>
      <c r="AT22" s="12"/>
    </row>
    <row r="23" spans="1:46" s="13" customFormat="1" ht="20.25" customHeight="1">
      <c r="A23" s="148" t="s">
        <v>49</v>
      </c>
      <c r="B23" s="149" t="s">
        <v>142</v>
      </c>
      <c r="C23" s="131" t="s">
        <v>115</v>
      </c>
      <c r="D23" s="130" t="s">
        <v>116</v>
      </c>
      <c r="E23" s="127">
        <v>1</v>
      </c>
      <c r="F23" s="7">
        <v>2</v>
      </c>
      <c r="G23" s="8">
        <v>2</v>
      </c>
      <c r="H23" s="8">
        <v>1</v>
      </c>
      <c r="I23" s="8">
        <v>2</v>
      </c>
      <c r="J23" s="9">
        <v>2</v>
      </c>
      <c r="K23" s="10">
        <v>1</v>
      </c>
      <c r="L23" s="8">
        <v>1</v>
      </c>
      <c r="M23" s="8">
        <v>2</v>
      </c>
      <c r="N23" s="8">
        <v>1</v>
      </c>
      <c r="O23" s="11">
        <v>1</v>
      </c>
      <c r="P23" s="7">
        <v>3</v>
      </c>
      <c r="Q23" s="8">
        <v>1</v>
      </c>
      <c r="R23" s="8">
        <v>1</v>
      </c>
      <c r="S23" s="8">
        <v>2</v>
      </c>
      <c r="T23" s="9">
        <v>2</v>
      </c>
      <c r="U23" s="10">
        <v>1</v>
      </c>
      <c r="V23" s="8"/>
      <c r="W23" s="8">
        <v>1</v>
      </c>
      <c r="X23" s="8">
        <v>1</v>
      </c>
      <c r="Y23" s="11">
        <v>2</v>
      </c>
      <c r="Z23" s="7">
        <v>2</v>
      </c>
      <c r="AA23" s="8">
        <v>1</v>
      </c>
      <c r="AB23" s="8">
        <v>1</v>
      </c>
      <c r="AC23" s="8">
        <v>1</v>
      </c>
      <c r="AD23" s="9">
        <v>2</v>
      </c>
      <c r="AE23" s="15">
        <f t="shared" si="14"/>
        <v>6</v>
      </c>
      <c r="AF23" s="152">
        <f t="shared" si="0"/>
        <v>6</v>
      </c>
      <c r="AG23" s="37">
        <f t="shared" si="5"/>
        <v>3</v>
      </c>
      <c r="AH23" s="37">
        <f t="shared" si="6"/>
        <v>8</v>
      </c>
      <c r="AI23" s="37">
        <f t="shared" si="1"/>
        <v>8</v>
      </c>
      <c r="AJ23" s="37">
        <f t="shared" si="7"/>
        <v>2</v>
      </c>
      <c r="AK23" s="37">
        <f t="shared" si="8"/>
        <v>2</v>
      </c>
      <c r="AL23" s="37">
        <f t="shared" si="9"/>
        <v>9</v>
      </c>
      <c r="AM23" s="37">
        <f t="shared" si="2"/>
        <v>9</v>
      </c>
      <c r="AN23" s="37">
        <f t="shared" si="10"/>
        <v>1</v>
      </c>
      <c r="AO23" s="37">
        <f t="shared" si="11"/>
        <v>2</v>
      </c>
      <c r="AP23" s="37">
        <f t="shared" si="12"/>
        <v>6</v>
      </c>
      <c r="AQ23" s="37">
        <f t="shared" si="3"/>
        <v>6</v>
      </c>
      <c r="AR23" s="37">
        <f t="shared" si="13"/>
        <v>7</v>
      </c>
      <c r="AS23" s="38">
        <f t="shared" si="4"/>
        <v>7</v>
      </c>
      <c r="AT23" s="12"/>
    </row>
    <row r="24" spans="1:46" s="13" customFormat="1" ht="19.5" customHeight="1">
      <c r="A24" s="148" t="s">
        <v>50</v>
      </c>
      <c r="B24" s="149" t="s">
        <v>142</v>
      </c>
      <c r="C24" s="131" t="s">
        <v>117</v>
      </c>
      <c r="D24" s="130" t="s">
        <v>118</v>
      </c>
      <c r="E24" s="126">
        <v>1</v>
      </c>
      <c r="F24" s="7">
        <v>2</v>
      </c>
      <c r="G24" s="8">
        <v>1</v>
      </c>
      <c r="H24" s="8">
        <v>1</v>
      </c>
      <c r="I24" s="8">
        <v>3</v>
      </c>
      <c r="J24" s="9">
        <v>1</v>
      </c>
      <c r="K24" s="10">
        <v>3</v>
      </c>
      <c r="L24" s="8">
        <v>2</v>
      </c>
      <c r="M24" s="8">
        <v>1</v>
      </c>
      <c r="N24" s="8">
        <v>1</v>
      </c>
      <c r="O24" s="11">
        <v>1</v>
      </c>
      <c r="P24" s="7">
        <v>3</v>
      </c>
      <c r="Q24" s="8">
        <v>1</v>
      </c>
      <c r="R24" s="8">
        <v>1</v>
      </c>
      <c r="S24" s="8">
        <v>2</v>
      </c>
      <c r="T24" s="9">
        <v>1</v>
      </c>
      <c r="U24" s="10">
        <v>2</v>
      </c>
      <c r="V24" s="8">
        <v>3</v>
      </c>
      <c r="W24" s="8">
        <v>1</v>
      </c>
      <c r="X24" s="8">
        <v>2</v>
      </c>
      <c r="Y24" s="11">
        <v>3</v>
      </c>
      <c r="Z24" s="7">
        <v>3</v>
      </c>
      <c r="AA24" s="8">
        <v>1</v>
      </c>
      <c r="AB24" s="8">
        <v>1</v>
      </c>
      <c r="AC24" s="8">
        <v>2</v>
      </c>
      <c r="AD24" s="9">
        <v>3</v>
      </c>
      <c r="AE24" s="15">
        <f t="shared" si="14"/>
        <v>7</v>
      </c>
      <c r="AF24" s="152">
        <f>IF(AE24=0,"0",AE24)</f>
        <v>7</v>
      </c>
      <c r="AG24" s="37">
        <f t="shared" si="5"/>
        <v>2</v>
      </c>
      <c r="AH24" s="37">
        <f t="shared" si="6"/>
        <v>6</v>
      </c>
      <c r="AI24" s="37">
        <f t="shared" si="1"/>
        <v>6</v>
      </c>
      <c r="AJ24" s="37">
        <f t="shared" si="7"/>
        <v>1</v>
      </c>
      <c r="AK24" s="37">
        <f t="shared" si="8"/>
        <v>1</v>
      </c>
      <c r="AL24" s="37">
        <f t="shared" si="9"/>
        <v>5</v>
      </c>
      <c r="AM24" s="37">
        <f t="shared" si="2"/>
        <v>5</v>
      </c>
      <c r="AN24" s="37">
        <f t="shared" si="10"/>
        <v>1</v>
      </c>
      <c r="AO24" s="37">
        <f t="shared" si="11"/>
        <v>2</v>
      </c>
      <c r="AP24" s="37">
        <f t="shared" si="12"/>
        <v>9</v>
      </c>
      <c r="AQ24" s="37">
        <f t="shared" si="3"/>
        <v>9</v>
      </c>
      <c r="AR24" s="37">
        <f t="shared" si="13"/>
        <v>12</v>
      </c>
      <c r="AS24" s="38">
        <f t="shared" si="4"/>
        <v>12</v>
      </c>
      <c r="AT24" s="12"/>
    </row>
    <row r="25" spans="1:46" s="13" customFormat="1" ht="19.5" customHeight="1">
      <c r="A25" s="148" t="s">
        <v>51</v>
      </c>
      <c r="B25" s="149" t="s">
        <v>144</v>
      </c>
      <c r="C25" s="131" t="s">
        <v>145</v>
      </c>
      <c r="D25" s="130" t="s">
        <v>139</v>
      </c>
      <c r="E25" s="127">
        <v>1</v>
      </c>
      <c r="F25" s="154">
        <v>3</v>
      </c>
      <c r="G25" s="155">
        <v>3</v>
      </c>
      <c r="H25" s="155">
        <v>1</v>
      </c>
      <c r="I25" s="155">
        <v>2</v>
      </c>
      <c r="J25" s="156">
        <v>3</v>
      </c>
      <c r="K25" s="157">
        <v>2</v>
      </c>
      <c r="L25" s="155">
        <v>1</v>
      </c>
      <c r="M25" s="155">
        <v>2</v>
      </c>
      <c r="N25" s="155">
        <v>2</v>
      </c>
      <c r="O25" s="158">
        <v>1</v>
      </c>
      <c r="P25" s="154">
        <v>3</v>
      </c>
      <c r="Q25" s="155">
        <v>1</v>
      </c>
      <c r="R25" s="155">
        <v>2</v>
      </c>
      <c r="S25" s="155">
        <v>2</v>
      </c>
      <c r="T25" s="156">
        <v>1</v>
      </c>
      <c r="U25" s="157">
        <v>2</v>
      </c>
      <c r="V25" s="155">
        <v>2</v>
      </c>
      <c r="W25" s="155">
        <v>2</v>
      </c>
      <c r="X25" s="155">
        <v>1</v>
      </c>
      <c r="Y25" s="158">
        <v>2</v>
      </c>
      <c r="Z25" s="154">
        <v>2</v>
      </c>
      <c r="AA25" s="155">
        <v>1</v>
      </c>
      <c r="AB25" s="155">
        <v>1</v>
      </c>
      <c r="AC25" s="155">
        <v>1</v>
      </c>
      <c r="AD25" s="156">
        <v>2</v>
      </c>
      <c r="AE25" s="15"/>
      <c r="AF25" s="152" t="str">
        <f>IF(AE25=0,"0",AE25)</f>
        <v>0</v>
      </c>
      <c r="AG25" s="37">
        <f>IF(L25=3,1,IF(L25=2,2,IF(L25=1,3)))</f>
        <v>3</v>
      </c>
      <c r="AH25" s="37">
        <f>J25+AG25+Q25+W25+AA25</f>
        <v>10</v>
      </c>
      <c r="AI25" s="37">
        <f>IF(AH25=0,"0",AH25)</f>
        <v>10</v>
      </c>
      <c r="AJ25" s="37">
        <f>IF(Z25=3,1,IF(Z25=2,2,IF(Z25=1,3)))</f>
        <v>2</v>
      </c>
      <c r="AK25" s="37">
        <f>IF(AD25=3,1,IF(AD25=2,2,IF(AD25=1,3)))</f>
        <v>2</v>
      </c>
      <c r="AL25" s="37">
        <f>G25+O25+T25+AJ25+AK25</f>
        <v>9</v>
      </c>
      <c r="AM25" s="37">
        <f>IF(AL25=0,"0",AL25)</f>
        <v>9</v>
      </c>
      <c r="AN25" s="37">
        <f>IF(P25=3,1,IF(P25=2,2,IF(P25=1,3)))</f>
        <v>1</v>
      </c>
      <c r="AO25" s="37">
        <f>IF(S25=3,1,IF(S25=2,2,IF(S25=1,3)))</f>
        <v>2</v>
      </c>
      <c r="AP25" s="37">
        <f>K25+AN25+AO25+X25+AB25</f>
        <v>7</v>
      </c>
      <c r="AQ25" s="37">
        <f>IF(AP25=0,"0",AP25)</f>
        <v>7</v>
      </c>
      <c r="AR25" s="37">
        <f>F25+I25+N25+V25+Y25</f>
        <v>11</v>
      </c>
      <c r="AS25" s="38">
        <f>IF(AR25=0,"0",AR25)</f>
        <v>11</v>
      </c>
      <c r="AT25" s="12"/>
    </row>
    <row r="26" spans="1:46" s="13" customFormat="1" ht="20.25" customHeight="1">
      <c r="A26" s="148" t="s">
        <v>52</v>
      </c>
      <c r="B26" s="149" t="s">
        <v>142</v>
      </c>
      <c r="C26" s="131" t="s">
        <v>119</v>
      </c>
      <c r="D26" s="130" t="s">
        <v>120</v>
      </c>
      <c r="E26" s="127">
        <v>2</v>
      </c>
      <c r="F26" s="7">
        <v>2</v>
      </c>
      <c r="G26" s="8">
        <v>1</v>
      </c>
      <c r="H26" s="8">
        <v>1</v>
      </c>
      <c r="I26" s="8">
        <v>2</v>
      </c>
      <c r="J26" s="9">
        <v>1</v>
      </c>
      <c r="K26" s="10">
        <v>3</v>
      </c>
      <c r="L26" s="8">
        <v>1</v>
      </c>
      <c r="M26" s="8">
        <v>2</v>
      </c>
      <c r="N26" s="8">
        <v>2</v>
      </c>
      <c r="O26" s="11">
        <v>1</v>
      </c>
      <c r="P26" s="7">
        <v>3</v>
      </c>
      <c r="Q26" s="8">
        <v>1</v>
      </c>
      <c r="R26" s="8">
        <v>1</v>
      </c>
      <c r="S26" s="8">
        <v>2</v>
      </c>
      <c r="T26" s="9">
        <v>1</v>
      </c>
      <c r="U26" s="10">
        <v>2</v>
      </c>
      <c r="V26" s="8">
        <v>2</v>
      </c>
      <c r="W26" s="8">
        <v>1</v>
      </c>
      <c r="X26" s="8">
        <v>1</v>
      </c>
      <c r="Y26" s="11">
        <v>3</v>
      </c>
      <c r="Z26" s="7">
        <v>3</v>
      </c>
      <c r="AA26" s="8">
        <v>1</v>
      </c>
      <c r="AB26" s="8">
        <v>2</v>
      </c>
      <c r="AC26" s="8">
        <v>1</v>
      </c>
      <c r="AD26" s="9">
        <v>3</v>
      </c>
      <c r="AE26" s="15">
        <f t="shared" si="14"/>
        <v>7</v>
      </c>
      <c r="AF26" s="152">
        <f t="shared" si="0"/>
        <v>7</v>
      </c>
      <c r="AG26" s="37">
        <f t="shared" si="5"/>
        <v>3</v>
      </c>
      <c r="AH26" s="37">
        <f t="shared" si="6"/>
        <v>7</v>
      </c>
      <c r="AI26" s="37">
        <f t="shared" si="1"/>
        <v>7</v>
      </c>
      <c r="AJ26" s="37">
        <f t="shared" si="7"/>
        <v>1</v>
      </c>
      <c r="AK26" s="37">
        <f t="shared" si="8"/>
        <v>1</v>
      </c>
      <c r="AL26" s="37">
        <f t="shared" si="9"/>
        <v>5</v>
      </c>
      <c r="AM26" s="37">
        <f t="shared" si="2"/>
        <v>5</v>
      </c>
      <c r="AN26" s="37">
        <f t="shared" si="10"/>
        <v>1</v>
      </c>
      <c r="AO26" s="37">
        <f t="shared" si="11"/>
        <v>2</v>
      </c>
      <c r="AP26" s="37">
        <f t="shared" si="12"/>
        <v>9</v>
      </c>
      <c r="AQ26" s="37">
        <f t="shared" si="3"/>
        <v>9</v>
      </c>
      <c r="AR26" s="37">
        <f t="shared" si="13"/>
        <v>11</v>
      </c>
      <c r="AS26" s="38">
        <f t="shared" si="4"/>
        <v>11</v>
      </c>
      <c r="AT26" s="12"/>
    </row>
    <row r="27" spans="1:46" s="13" customFormat="1" ht="20.25" customHeight="1">
      <c r="A27" s="148" t="s">
        <v>0</v>
      </c>
      <c r="B27" s="149" t="s">
        <v>142</v>
      </c>
      <c r="C27" s="131" t="s">
        <v>121</v>
      </c>
      <c r="D27" s="130" t="s">
        <v>122</v>
      </c>
      <c r="E27" s="127">
        <v>2</v>
      </c>
      <c r="F27" s="7">
        <v>3</v>
      </c>
      <c r="G27" s="8">
        <v>1</v>
      </c>
      <c r="H27" s="8">
        <v>2</v>
      </c>
      <c r="I27" s="8">
        <v>2</v>
      </c>
      <c r="J27" s="9">
        <v>2</v>
      </c>
      <c r="K27" s="10">
        <v>1</v>
      </c>
      <c r="L27" s="8">
        <v>1</v>
      </c>
      <c r="M27" s="8">
        <v>1</v>
      </c>
      <c r="N27" s="8">
        <v>2</v>
      </c>
      <c r="O27" s="11">
        <v>1</v>
      </c>
      <c r="P27" s="7">
        <v>3</v>
      </c>
      <c r="Q27" s="8">
        <v>1</v>
      </c>
      <c r="R27" s="8">
        <v>2</v>
      </c>
      <c r="S27" s="8">
        <v>2</v>
      </c>
      <c r="T27" s="9">
        <v>1</v>
      </c>
      <c r="U27" s="10">
        <v>1</v>
      </c>
      <c r="V27" s="8">
        <v>3</v>
      </c>
      <c r="W27" s="8">
        <v>1</v>
      </c>
      <c r="X27" s="8">
        <v>1</v>
      </c>
      <c r="Y27" s="11">
        <v>3</v>
      </c>
      <c r="Z27" s="7">
        <v>2</v>
      </c>
      <c r="AA27" s="8">
        <v>1</v>
      </c>
      <c r="AB27" s="8">
        <v>1</v>
      </c>
      <c r="AC27" s="8">
        <v>1</v>
      </c>
      <c r="AD27" s="9">
        <v>2</v>
      </c>
      <c r="AE27" s="15">
        <f t="shared" si="14"/>
        <v>7</v>
      </c>
      <c r="AF27" s="152">
        <f t="shared" si="0"/>
        <v>7</v>
      </c>
      <c r="AG27" s="37">
        <f t="shared" si="5"/>
        <v>3</v>
      </c>
      <c r="AH27" s="37">
        <f t="shared" si="6"/>
        <v>8</v>
      </c>
      <c r="AI27" s="37">
        <f t="shared" si="1"/>
        <v>8</v>
      </c>
      <c r="AJ27" s="37">
        <f t="shared" si="7"/>
        <v>2</v>
      </c>
      <c r="AK27" s="37">
        <f t="shared" si="8"/>
        <v>2</v>
      </c>
      <c r="AL27" s="37">
        <f t="shared" si="9"/>
        <v>7</v>
      </c>
      <c r="AM27" s="37">
        <f t="shared" si="2"/>
        <v>7</v>
      </c>
      <c r="AN27" s="37">
        <f t="shared" si="10"/>
        <v>1</v>
      </c>
      <c r="AO27" s="37">
        <f t="shared" si="11"/>
        <v>2</v>
      </c>
      <c r="AP27" s="37">
        <f t="shared" si="12"/>
        <v>6</v>
      </c>
      <c r="AQ27" s="37">
        <f t="shared" si="3"/>
        <v>6</v>
      </c>
      <c r="AR27" s="37">
        <f t="shared" si="13"/>
        <v>13</v>
      </c>
      <c r="AS27" s="38">
        <f t="shared" si="4"/>
        <v>13</v>
      </c>
      <c r="AT27" s="12"/>
    </row>
    <row r="28" spans="1:46" s="13" customFormat="1" ht="21" customHeight="1">
      <c r="A28" s="148" t="s">
        <v>1</v>
      </c>
      <c r="B28" s="149" t="s">
        <v>142</v>
      </c>
      <c r="C28" s="131" t="s">
        <v>123</v>
      </c>
      <c r="D28" s="130" t="s">
        <v>124</v>
      </c>
      <c r="E28" s="127">
        <v>2</v>
      </c>
      <c r="F28" s="7">
        <v>2</v>
      </c>
      <c r="G28" s="8">
        <v>1</v>
      </c>
      <c r="H28" s="8">
        <v>2</v>
      </c>
      <c r="I28" s="8">
        <v>2</v>
      </c>
      <c r="J28" s="9">
        <v>2</v>
      </c>
      <c r="K28" s="10">
        <v>1</v>
      </c>
      <c r="L28" s="8">
        <v>1</v>
      </c>
      <c r="M28" s="8">
        <v>2</v>
      </c>
      <c r="N28" s="8">
        <v>1</v>
      </c>
      <c r="O28" s="11">
        <v>1</v>
      </c>
      <c r="P28" s="7">
        <v>3</v>
      </c>
      <c r="Q28" s="8">
        <v>1</v>
      </c>
      <c r="R28" s="8">
        <v>1</v>
      </c>
      <c r="S28" s="8">
        <v>3</v>
      </c>
      <c r="T28" s="9">
        <v>1</v>
      </c>
      <c r="U28" s="10">
        <v>2</v>
      </c>
      <c r="V28" s="8">
        <v>1</v>
      </c>
      <c r="W28" s="8">
        <v>1</v>
      </c>
      <c r="X28" s="8">
        <v>1</v>
      </c>
      <c r="Y28" s="11">
        <v>3</v>
      </c>
      <c r="Z28" s="7">
        <v>2</v>
      </c>
      <c r="AA28" s="8">
        <v>2</v>
      </c>
      <c r="AB28" s="8">
        <v>2</v>
      </c>
      <c r="AC28" s="8">
        <v>1</v>
      </c>
      <c r="AD28" s="9">
        <v>3</v>
      </c>
      <c r="AE28" s="15">
        <f t="shared" si="14"/>
        <v>8</v>
      </c>
      <c r="AF28" s="152">
        <f t="shared" si="0"/>
        <v>8</v>
      </c>
      <c r="AG28" s="37">
        <f t="shared" si="5"/>
        <v>3</v>
      </c>
      <c r="AH28" s="37">
        <f t="shared" si="6"/>
        <v>9</v>
      </c>
      <c r="AI28" s="37">
        <f t="shared" si="1"/>
        <v>9</v>
      </c>
      <c r="AJ28" s="37">
        <f t="shared" si="7"/>
        <v>2</v>
      </c>
      <c r="AK28" s="37">
        <f t="shared" si="8"/>
        <v>1</v>
      </c>
      <c r="AL28" s="37">
        <f t="shared" si="9"/>
        <v>6</v>
      </c>
      <c r="AM28" s="37">
        <f t="shared" si="2"/>
        <v>6</v>
      </c>
      <c r="AN28" s="37">
        <f t="shared" si="10"/>
        <v>1</v>
      </c>
      <c r="AO28" s="37">
        <f t="shared" si="11"/>
        <v>1</v>
      </c>
      <c r="AP28" s="37">
        <f t="shared" si="12"/>
        <v>6</v>
      </c>
      <c r="AQ28" s="37">
        <f t="shared" si="3"/>
        <v>6</v>
      </c>
      <c r="AR28" s="37">
        <f t="shared" si="13"/>
        <v>9</v>
      </c>
      <c r="AS28" s="38">
        <f t="shared" si="4"/>
        <v>9</v>
      </c>
      <c r="AT28" s="12"/>
    </row>
    <row r="29" spans="1:46" s="13" customFormat="1" ht="18" customHeight="1">
      <c r="A29" s="148" t="s">
        <v>2</v>
      </c>
      <c r="B29" s="149" t="s">
        <v>142</v>
      </c>
      <c r="C29" s="131" t="s">
        <v>125</v>
      </c>
      <c r="D29" s="130" t="s">
        <v>126</v>
      </c>
      <c r="E29" s="127">
        <v>2</v>
      </c>
      <c r="F29" s="7">
        <v>3</v>
      </c>
      <c r="G29" s="8">
        <v>1</v>
      </c>
      <c r="H29" s="8">
        <v>1</v>
      </c>
      <c r="I29" s="8">
        <v>3</v>
      </c>
      <c r="J29" s="9">
        <v>2</v>
      </c>
      <c r="K29" s="10">
        <v>1</v>
      </c>
      <c r="L29" s="8">
        <v>2</v>
      </c>
      <c r="M29" s="8">
        <v>3</v>
      </c>
      <c r="N29" s="8">
        <v>3</v>
      </c>
      <c r="O29" s="11">
        <v>1</v>
      </c>
      <c r="P29" s="7">
        <v>3</v>
      </c>
      <c r="Q29" s="8">
        <v>1</v>
      </c>
      <c r="R29" s="8">
        <v>1</v>
      </c>
      <c r="S29" s="8">
        <v>2</v>
      </c>
      <c r="T29" s="9">
        <v>1</v>
      </c>
      <c r="U29" s="10">
        <v>2</v>
      </c>
      <c r="V29" s="8">
        <v>2</v>
      </c>
      <c r="W29" s="8">
        <v>1</v>
      </c>
      <c r="X29" s="8">
        <v>1</v>
      </c>
      <c r="Y29" s="11">
        <v>3</v>
      </c>
      <c r="Z29" s="7">
        <v>2</v>
      </c>
      <c r="AA29" s="8">
        <v>1</v>
      </c>
      <c r="AB29" s="8">
        <v>2</v>
      </c>
      <c r="AC29" s="8">
        <v>1</v>
      </c>
      <c r="AD29" s="9">
        <v>2</v>
      </c>
      <c r="AE29" s="15">
        <f t="shared" si="14"/>
        <v>8</v>
      </c>
      <c r="AF29" s="152">
        <f t="shared" si="0"/>
        <v>8</v>
      </c>
      <c r="AG29" s="37">
        <f t="shared" si="5"/>
        <v>2</v>
      </c>
      <c r="AH29" s="37">
        <f t="shared" si="6"/>
        <v>7</v>
      </c>
      <c r="AI29" s="37">
        <f t="shared" si="1"/>
        <v>7</v>
      </c>
      <c r="AJ29" s="37">
        <f t="shared" si="7"/>
        <v>2</v>
      </c>
      <c r="AK29" s="37">
        <f t="shared" si="8"/>
        <v>2</v>
      </c>
      <c r="AL29" s="37">
        <f t="shared" si="9"/>
        <v>7</v>
      </c>
      <c r="AM29" s="37">
        <f t="shared" si="2"/>
        <v>7</v>
      </c>
      <c r="AN29" s="37">
        <f t="shared" si="10"/>
        <v>1</v>
      </c>
      <c r="AO29" s="37">
        <f t="shared" si="11"/>
        <v>2</v>
      </c>
      <c r="AP29" s="37">
        <f t="shared" si="12"/>
        <v>7</v>
      </c>
      <c r="AQ29" s="37">
        <f t="shared" si="3"/>
        <v>7</v>
      </c>
      <c r="AR29" s="37">
        <f t="shared" si="13"/>
        <v>14</v>
      </c>
      <c r="AS29" s="38">
        <f t="shared" si="4"/>
        <v>14</v>
      </c>
      <c r="AT29" s="12"/>
    </row>
    <row r="30" spans="1:46" s="13" customFormat="1" ht="20.25" customHeight="1">
      <c r="A30" s="148" t="s">
        <v>3</v>
      </c>
      <c r="B30" s="149" t="s">
        <v>142</v>
      </c>
      <c r="C30" s="131" t="s">
        <v>127</v>
      </c>
      <c r="D30" s="130" t="s">
        <v>128</v>
      </c>
      <c r="E30" s="127">
        <v>2</v>
      </c>
      <c r="F30" s="7">
        <v>2</v>
      </c>
      <c r="G30" s="8">
        <v>1</v>
      </c>
      <c r="H30" s="8">
        <v>3</v>
      </c>
      <c r="I30" s="8">
        <v>2</v>
      </c>
      <c r="J30" s="9">
        <v>1</v>
      </c>
      <c r="K30" s="10">
        <v>1</v>
      </c>
      <c r="L30" s="8">
        <v>3</v>
      </c>
      <c r="M30" s="8">
        <v>2</v>
      </c>
      <c r="N30" s="8">
        <v>3</v>
      </c>
      <c r="O30" s="11">
        <v>1</v>
      </c>
      <c r="P30" s="7">
        <v>3</v>
      </c>
      <c r="Q30" s="8">
        <v>1</v>
      </c>
      <c r="R30" s="8">
        <v>1</v>
      </c>
      <c r="S30" s="8">
        <v>1</v>
      </c>
      <c r="T30" s="9">
        <v>2</v>
      </c>
      <c r="U30" s="10">
        <v>2</v>
      </c>
      <c r="V30" s="8">
        <v>2</v>
      </c>
      <c r="W30" s="8">
        <v>1</v>
      </c>
      <c r="X30" s="8">
        <v>2</v>
      </c>
      <c r="Y30" s="11">
        <v>2</v>
      </c>
      <c r="Z30" s="7">
        <v>2</v>
      </c>
      <c r="AA30" s="8">
        <v>1</v>
      </c>
      <c r="AB30" s="8">
        <v>2</v>
      </c>
      <c r="AC30" s="8">
        <v>1</v>
      </c>
      <c r="AD30" s="9">
        <v>3</v>
      </c>
      <c r="AE30" s="15">
        <f t="shared" si="14"/>
        <v>9</v>
      </c>
      <c r="AF30" s="152">
        <f t="shared" si="0"/>
        <v>9</v>
      </c>
      <c r="AG30" s="37">
        <f t="shared" si="5"/>
        <v>1</v>
      </c>
      <c r="AH30" s="37">
        <f t="shared" si="6"/>
        <v>5</v>
      </c>
      <c r="AI30" s="37">
        <f t="shared" si="1"/>
        <v>5</v>
      </c>
      <c r="AJ30" s="37">
        <f t="shared" si="7"/>
        <v>2</v>
      </c>
      <c r="AK30" s="37">
        <f t="shared" si="8"/>
        <v>1</v>
      </c>
      <c r="AL30" s="37">
        <f t="shared" si="9"/>
        <v>7</v>
      </c>
      <c r="AM30" s="37">
        <f t="shared" si="2"/>
        <v>7</v>
      </c>
      <c r="AN30" s="37">
        <f t="shared" si="10"/>
        <v>1</v>
      </c>
      <c r="AO30" s="37">
        <f t="shared" si="11"/>
        <v>3</v>
      </c>
      <c r="AP30" s="37">
        <f t="shared" si="12"/>
        <v>9</v>
      </c>
      <c r="AQ30" s="37">
        <f t="shared" si="3"/>
        <v>9</v>
      </c>
      <c r="AR30" s="37">
        <f t="shared" si="13"/>
        <v>11</v>
      </c>
      <c r="AS30" s="38">
        <f t="shared" si="4"/>
        <v>11</v>
      </c>
      <c r="AT30" s="12"/>
    </row>
    <row r="31" spans="1:71" s="13" customFormat="1" ht="20.25" customHeight="1">
      <c r="A31" s="148" t="s">
        <v>4</v>
      </c>
      <c r="B31" s="149" t="s">
        <v>142</v>
      </c>
      <c r="C31" s="131" t="s">
        <v>129</v>
      </c>
      <c r="D31" s="130" t="s">
        <v>130</v>
      </c>
      <c r="E31" s="127">
        <v>2</v>
      </c>
      <c r="F31" s="7">
        <v>3</v>
      </c>
      <c r="G31" s="8">
        <v>2</v>
      </c>
      <c r="H31" s="8">
        <v>2</v>
      </c>
      <c r="I31" s="8">
        <v>3</v>
      </c>
      <c r="J31" s="9">
        <v>2</v>
      </c>
      <c r="K31" s="10">
        <v>1</v>
      </c>
      <c r="L31" s="8">
        <v>2</v>
      </c>
      <c r="M31" s="8">
        <v>1</v>
      </c>
      <c r="N31" s="8">
        <v>2</v>
      </c>
      <c r="O31" s="11">
        <v>3</v>
      </c>
      <c r="P31" s="7">
        <v>3</v>
      </c>
      <c r="Q31" s="8">
        <v>1</v>
      </c>
      <c r="R31" s="8">
        <v>2</v>
      </c>
      <c r="S31" s="8">
        <v>3</v>
      </c>
      <c r="T31" s="9">
        <v>1</v>
      </c>
      <c r="U31" s="10">
        <v>2</v>
      </c>
      <c r="V31" s="8">
        <v>3</v>
      </c>
      <c r="W31" s="8">
        <v>1</v>
      </c>
      <c r="X31" s="8">
        <v>1</v>
      </c>
      <c r="Y31" s="11">
        <v>3</v>
      </c>
      <c r="Z31" s="7">
        <v>3</v>
      </c>
      <c r="AA31" s="8">
        <v>1</v>
      </c>
      <c r="AB31" s="8">
        <v>3</v>
      </c>
      <c r="AC31" s="8">
        <v>1</v>
      </c>
      <c r="AD31" s="9">
        <v>3</v>
      </c>
      <c r="AE31" s="15">
        <f t="shared" si="14"/>
        <v>8</v>
      </c>
      <c r="AF31" s="152">
        <f t="shared" si="0"/>
        <v>8</v>
      </c>
      <c r="AG31" s="37">
        <f t="shared" si="5"/>
        <v>2</v>
      </c>
      <c r="AH31" s="37">
        <f t="shared" si="6"/>
        <v>7</v>
      </c>
      <c r="AI31" s="37">
        <f t="shared" si="1"/>
        <v>7</v>
      </c>
      <c r="AJ31" s="37">
        <f t="shared" si="7"/>
        <v>1</v>
      </c>
      <c r="AK31" s="37">
        <f t="shared" si="8"/>
        <v>1</v>
      </c>
      <c r="AL31" s="37">
        <f t="shared" si="9"/>
        <v>8</v>
      </c>
      <c r="AM31" s="37">
        <f t="shared" si="2"/>
        <v>8</v>
      </c>
      <c r="AN31" s="37">
        <f t="shared" si="10"/>
        <v>1</v>
      </c>
      <c r="AO31" s="37">
        <f t="shared" si="11"/>
        <v>1</v>
      </c>
      <c r="AP31" s="37">
        <f t="shared" si="12"/>
        <v>7</v>
      </c>
      <c r="AQ31" s="37">
        <f t="shared" si="3"/>
        <v>7</v>
      </c>
      <c r="AR31" s="37">
        <f t="shared" si="13"/>
        <v>14</v>
      </c>
      <c r="AS31" s="38">
        <f t="shared" si="4"/>
        <v>14</v>
      </c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</row>
    <row r="32" spans="1:71" s="13" customFormat="1" ht="20.25" customHeight="1">
      <c r="A32" s="148" t="s">
        <v>5</v>
      </c>
      <c r="B32" s="149" t="s">
        <v>142</v>
      </c>
      <c r="C32" s="131" t="s">
        <v>131</v>
      </c>
      <c r="D32" s="130" t="s">
        <v>132</v>
      </c>
      <c r="E32" s="127">
        <v>2</v>
      </c>
      <c r="F32" s="7">
        <v>2</v>
      </c>
      <c r="G32" s="8">
        <v>1</v>
      </c>
      <c r="H32" s="8">
        <v>1</v>
      </c>
      <c r="I32" s="8">
        <v>3</v>
      </c>
      <c r="J32" s="9">
        <v>2</v>
      </c>
      <c r="K32" s="10">
        <v>1</v>
      </c>
      <c r="L32" s="8">
        <v>3</v>
      </c>
      <c r="M32" s="8">
        <v>2</v>
      </c>
      <c r="N32" s="8">
        <v>2</v>
      </c>
      <c r="O32" s="11">
        <v>1</v>
      </c>
      <c r="P32" s="7">
        <v>3</v>
      </c>
      <c r="Q32" s="8">
        <v>2</v>
      </c>
      <c r="R32" s="8">
        <v>1</v>
      </c>
      <c r="S32" s="8">
        <v>2</v>
      </c>
      <c r="T32" s="9">
        <v>2</v>
      </c>
      <c r="U32" s="10">
        <v>2</v>
      </c>
      <c r="V32" s="8">
        <v>3</v>
      </c>
      <c r="W32" s="8">
        <v>1</v>
      </c>
      <c r="X32" s="8">
        <v>1</v>
      </c>
      <c r="Y32" s="11">
        <v>3</v>
      </c>
      <c r="Z32" s="7">
        <v>3</v>
      </c>
      <c r="AA32" s="8">
        <v>1</v>
      </c>
      <c r="AB32" s="8">
        <v>2</v>
      </c>
      <c r="AC32" s="8">
        <v>2</v>
      </c>
      <c r="AD32" s="9">
        <v>3</v>
      </c>
      <c r="AE32" s="15">
        <f t="shared" si="14"/>
        <v>8</v>
      </c>
      <c r="AF32" s="152">
        <f t="shared" si="0"/>
        <v>8</v>
      </c>
      <c r="AG32" s="37">
        <f t="shared" si="5"/>
        <v>1</v>
      </c>
      <c r="AH32" s="37">
        <f t="shared" si="6"/>
        <v>7</v>
      </c>
      <c r="AI32" s="37">
        <f t="shared" si="1"/>
        <v>7</v>
      </c>
      <c r="AJ32" s="37">
        <f t="shared" si="7"/>
        <v>1</v>
      </c>
      <c r="AK32" s="37">
        <f t="shared" si="8"/>
        <v>1</v>
      </c>
      <c r="AL32" s="37">
        <f t="shared" si="9"/>
        <v>6</v>
      </c>
      <c r="AM32" s="37">
        <f t="shared" si="2"/>
        <v>6</v>
      </c>
      <c r="AN32" s="37">
        <f t="shared" si="10"/>
        <v>1</v>
      </c>
      <c r="AO32" s="37">
        <f t="shared" si="11"/>
        <v>2</v>
      </c>
      <c r="AP32" s="37">
        <f t="shared" si="12"/>
        <v>7</v>
      </c>
      <c r="AQ32" s="37">
        <f t="shared" si="3"/>
        <v>7</v>
      </c>
      <c r="AR32" s="37">
        <f t="shared" si="13"/>
        <v>13</v>
      </c>
      <c r="AS32" s="38">
        <f t="shared" si="4"/>
        <v>13</v>
      </c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</row>
    <row r="33" spans="1:71" s="13" customFormat="1" ht="20.25" customHeight="1">
      <c r="A33" s="148" t="s">
        <v>6</v>
      </c>
      <c r="B33" s="149" t="s">
        <v>142</v>
      </c>
      <c r="C33" s="131" t="s">
        <v>140</v>
      </c>
      <c r="D33" s="130" t="s">
        <v>141</v>
      </c>
      <c r="E33" s="127">
        <v>2</v>
      </c>
      <c r="F33" s="7">
        <v>3</v>
      </c>
      <c r="G33" s="8">
        <v>1</v>
      </c>
      <c r="H33" s="8">
        <v>3</v>
      </c>
      <c r="I33" s="8">
        <v>3</v>
      </c>
      <c r="J33" s="9">
        <v>2</v>
      </c>
      <c r="K33" s="10">
        <v>2</v>
      </c>
      <c r="L33" s="8">
        <v>3</v>
      </c>
      <c r="M33" s="8">
        <v>2</v>
      </c>
      <c r="N33" s="8">
        <v>3</v>
      </c>
      <c r="O33" s="11">
        <v>1</v>
      </c>
      <c r="P33" s="7">
        <v>3</v>
      </c>
      <c r="Q33" s="8">
        <v>1</v>
      </c>
      <c r="R33" s="8">
        <v>3</v>
      </c>
      <c r="S33" s="8">
        <v>2</v>
      </c>
      <c r="T33" s="9">
        <v>2</v>
      </c>
      <c r="U33" s="10">
        <v>3</v>
      </c>
      <c r="V33" s="8">
        <v>3</v>
      </c>
      <c r="W33" s="8">
        <v>1</v>
      </c>
      <c r="X33" s="8">
        <v>1</v>
      </c>
      <c r="Y33" s="11">
        <v>3</v>
      </c>
      <c r="Z33" s="7">
        <v>3</v>
      </c>
      <c r="AA33" s="8">
        <v>1</v>
      </c>
      <c r="AB33" s="8">
        <v>1</v>
      </c>
      <c r="AC33" s="8">
        <v>3</v>
      </c>
      <c r="AD33" s="9">
        <v>2</v>
      </c>
      <c r="AE33" s="15">
        <f>H33+M33+R33+U33+AC33</f>
        <v>14</v>
      </c>
      <c r="AF33" s="152">
        <f t="shared" si="0"/>
        <v>14</v>
      </c>
      <c r="AG33" s="37">
        <f>IF(L33=3,1,IF(L33=2,2,IF(L33=1,3)))</f>
        <v>1</v>
      </c>
      <c r="AH33" s="37">
        <f>J33+AG33+Q33+W33+AA33</f>
        <v>6</v>
      </c>
      <c r="AI33" s="37">
        <f t="shared" si="1"/>
        <v>6</v>
      </c>
      <c r="AJ33" s="37">
        <f>IF(Z33=3,1,IF(Z33=2,2,IF(Z33=1,3)))</f>
        <v>1</v>
      </c>
      <c r="AK33" s="37">
        <f>IF(AD33=3,1,IF(AD33=2,2,IF(AD33=1,3)))</f>
        <v>2</v>
      </c>
      <c r="AL33" s="37">
        <f>G33+O33+T33+AJ33+AK33</f>
        <v>7</v>
      </c>
      <c r="AM33" s="37">
        <f t="shared" si="2"/>
        <v>7</v>
      </c>
      <c r="AN33" s="37">
        <f>IF(P33=3,1,IF(P33=2,2,IF(P33=1,3)))</f>
        <v>1</v>
      </c>
      <c r="AO33" s="37">
        <f>IF(S33=3,1,IF(S33=2,2,IF(S33=1,3)))</f>
        <v>2</v>
      </c>
      <c r="AP33" s="37">
        <f>K33+AN33+AO33+X33+AB33</f>
        <v>7</v>
      </c>
      <c r="AQ33" s="37">
        <f t="shared" si="3"/>
        <v>7</v>
      </c>
      <c r="AR33" s="37">
        <f>F33+I33+N33+V33+Y33</f>
        <v>15</v>
      </c>
      <c r="AS33" s="38">
        <f t="shared" si="4"/>
        <v>15</v>
      </c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</row>
    <row r="34" spans="1:71" s="13" customFormat="1" ht="20.25" customHeight="1">
      <c r="A34" s="148" t="s">
        <v>7</v>
      </c>
      <c r="B34" s="149" t="s">
        <v>142</v>
      </c>
      <c r="C34" s="131" t="s">
        <v>133</v>
      </c>
      <c r="D34" s="130" t="s">
        <v>134</v>
      </c>
      <c r="E34" s="127">
        <v>2</v>
      </c>
      <c r="F34" s="7">
        <v>2</v>
      </c>
      <c r="G34" s="8">
        <v>1</v>
      </c>
      <c r="H34" s="8">
        <v>1</v>
      </c>
      <c r="I34" s="8">
        <v>2</v>
      </c>
      <c r="J34" s="9">
        <v>3</v>
      </c>
      <c r="K34" s="10">
        <v>2</v>
      </c>
      <c r="L34" s="8">
        <v>2</v>
      </c>
      <c r="M34" s="8">
        <v>2</v>
      </c>
      <c r="N34" s="8">
        <v>2</v>
      </c>
      <c r="O34" s="11">
        <v>2</v>
      </c>
      <c r="P34" s="7">
        <v>3</v>
      </c>
      <c r="Q34" s="8">
        <v>1</v>
      </c>
      <c r="R34" s="8">
        <v>2</v>
      </c>
      <c r="S34" s="8">
        <v>2</v>
      </c>
      <c r="T34" s="9">
        <v>2</v>
      </c>
      <c r="U34" s="10">
        <v>2</v>
      </c>
      <c r="V34" s="8">
        <v>3</v>
      </c>
      <c r="W34" s="8">
        <v>1</v>
      </c>
      <c r="X34" s="8">
        <v>1</v>
      </c>
      <c r="Y34" s="11">
        <v>2</v>
      </c>
      <c r="Z34" s="7">
        <v>2</v>
      </c>
      <c r="AA34" s="8">
        <v>1</v>
      </c>
      <c r="AB34" s="8">
        <v>1</v>
      </c>
      <c r="AC34" s="8">
        <v>1</v>
      </c>
      <c r="AD34" s="9">
        <v>2</v>
      </c>
      <c r="AE34" s="15">
        <f>H34+M34+R34+U34+AC34</f>
        <v>8</v>
      </c>
      <c r="AF34" s="152">
        <f t="shared" si="0"/>
        <v>8</v>
      </c>
      <c r="AG34" s="37">
        <f>IF(L34=3,1,IF(L34=2,2,IF(L34=1,3)))</f>
        <v>2</v>
      </c>
      <c r="AH34" s="37">
        <f>J34+AG34+Q34+W34+AA34</f>
        <v>8</v>
      </c>
      <c r="AI34" s="37">
        <f t="shared" si="1"/>
        <v>8</v>
      </c>
      <c r="AJ34" s="37">
        <f>IF(Z34=3,1,IF(Z34=2,2,IF(Z34=1,3)))</f>
        <v>2</v>
      </c>
      <c r="AK34" s="37">
        <f>IF(AD34=3,1,IF(AD34=2,2,IF(AD34=1,3)))</f>
        <v>2</v>
      </c>
      <c r="AL34" s="37">
        <f>G34+O34+T34+AJ34+AK34</f>
        <v>9</v>
      </c>
      <c r="AM34" s="37">
        <f t="shared" si="2"/>
        <v>9</v>
      </c>
      <c r="AN34" s="37">
        <f>IF(P34=3,1,IF(P34=2,2,IF(P34=1,3)))</f>
        <v>1</v>
      </c>
      <c r="AO34" s="37">
        <f>IF(S34=3,1,IF(S34=2,2,IF(S34=1,3)))</f>
        <v>2</v>
      </c>
      <c r="AP34" s="37">
        <f>K34+AN34+AO34+X34+AB34</f>
        <v>7</v>
      </c>
      <c r="AQ34" s="37">
        <f t="shared" si="3"/>
        <v>7</v>
      </c>
      <c r="AR34" s="37">
        <f>F34+I34+N34+V34+Y34</f>
        <v>11</v>
      </c>
      <c r="AS34" s="38">
        <f t="shared" si="4"/>
        <v>11</v>
      </c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</row>
    <row r="35" spans="1:71" s="13" customFormat="1" ht="20.25" customHeight="1">
      <c r="A35" s="148" t="s">
        <v>8</v>
      </c>
      <c r="B35" s="149" t="s">
        <v>142</v>
      </c>
      <c r="C35" s="131" t="s">
        <v>135</v>
      </c>
      <c r="D35" s="130" t="s">
        <v>136</v>
      </c>
      <c r="E35" s="127">
        <v>2</v>
      </c>
      <c r="F35" s="7">
        <v>2</v>
      </c>
      <c r="G35" s="8">
        <v>1</v>
      </c>
      <c r="H35" s="8">
        <v>2</v>
      </c>
      <c r="I35" s="8">
        <v>2</v>
      </c>
      <c r="J35" s="9">
        <v>2</v>
      </c>
      <c r="K35" s="10">
        <v>1</v>
      </c>
      <c r="L35" s="8">
        <v>1</v>
      </c>
      <c r="M35" s="8">
        <v>2</v>
      </c>
      <c r="N35" s="8">
        <v>1</v>
      </c>
      <c r="O35" s="11">
        <v>1</v>
      </c>
      <c r="P35" s="7">
        <v>3</v>
      </c>
      <c r="Q35" s="8">
        <v>1</v>
      </c>
      <c r="R35" s="8">
        <v>1</v>
      </c>
      <c r="S35" s="8">
        <v>3</v>
      </c>
      <c r="T35" s="9">
        <v>1</v>
      </c>
      <c r="U35" s="10">
        <v>2</v>
      </c>
      <c r="V35" s="8">
        <v>1</v>
      </c>
      <c r="W35" s="8">
        <v>1</v>
      </c>
      <c r="X35" s="8">
        <v>1</v>
      </c>
      <c r="Y35" s="11">
        <v>3</v>
      </c>
      <c r="Z35" s="7">
        <v>2</v>
      </c>
      <c r="AA35" s="8">
        <v>2</v>
      </c>
      <c r="AB35" s="8">
        <v>2</v>
      </c>
      <c r="AC35" s="8">
        <v>1</v>
      </c>
      <c r="AD35" s="9">
        <v>3</v>
      </c>
      <c r="AE35" s="15"/>
      <c r="AF35" s="36" t="str">
        <f>IF(AE35=0,"0",AE35)</f>
        <v>0</v>
      </c>
      <c r="AG35" s="37">
        <f>IF(L35=3,1,IF(L35=2,2,IF(L35=1,3)))</f>
        <v>3</v>
      </c>
      <c r="AH35" s="37">
        <f>J35+AG35+Q35+W35+AA35</f>
        <v>9</v>
      </c>
      <c r="AI35" s="37">
        <f>IF(AH35=0,"0",AH35)</f>
        <v>9</v>
      </c>
      <c r="AJ35" s="37">
        <f>IF(Z35=3,1,IF(Z35=2,2,IF(Z35=1,3)))</f>
        <v>2</v>
      </c>
      <c r="AK35" s="37">
        <f>IF(AD35=3,1,IF(AD35=2,2,IF(AD35=1,3)))</f>
        <v>1</v>
      </c>
      <c r="AL35" s="37">
        <f>G35+O35+T35+AJ35+AK35</f>
        <v>6</v>
      </c>
      <c r="AM35" s="37">
        <f>IF(AL35=0,"0",AL35)</f>
        <v>6</v>
      </c>
      <c r="AN35" s="37">
        <f>IF(P35=3,1,IF(P35=2,2,IF(P35=1,3)))</f>
        <v>1</v>
      </c>
      <c r="AO35" s="37">
        <f>IF(S35=3,1,IF(S35=2,2,IF(S35=1,3)))</f>
        <v>1</v>
      </c>
      <c r="AP35" s="37">
        <f>K35+AN35+AO35+X35+AB35</f>
        <v>6</v>
      </c>
      <c r="AQ35" s="37">
        <f>IF(AP35=0,"0",AP35)</f>
        <v>6</v>
      </c>
      <c r="AR35" s="37">
        <f>F35+I35+N35+V35+Y35</f>
        <v>9</v>
      </c>
      <c r="AS35" s="38">
        <f>IF(AR35=0,"0",AR35)</f>
        <v>9</v>
      </c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</row>
    <row r="36" spans="1:45" s="13" customFormat="1" ht="19.5" customHeight="1">
      <c r="A36" s="148" t="s">
        <v>9</v>
      </c>
      <c r="B36" s="149" t="s">
        <v>142</v>
      </c>
      <c r="C36" s="131" t="s">
        <v>137</v>
      </c>
      <c r="D36" s="130" t="s">
        <v>138</v>
      </c>
      <c r="E36" s="127">
        <v>2</v>
      </c>
      <c r="F36" s="7">
        <v>2</v>
      </c>
      <c r="G36" s="8">
        <v>1</v>
      </c>
      <c r="H36" s="8">
        <v>2</v>
      </c>
      <c r="I36" s="8">
        <v>3</v>
      </c>
      <c r="J36" s="9">
        <v>2</v>
      </c>
      <c r="K36" s="10">
        <v>3</v>
      </c>
      <c r="L36" s="8">
        <v>1</v>
      </c>
      <c r="M36" s="8">
        <v>1</v>
      </c>
      <c r="N36" s="8">
        <v>2</v>
      </c>
      <c r="O36" s="11">
        <v>1</v>
      </c>
      <c r="P36" s="7">
        <v>3</v>
      </c>
      <c r="Q36" s="8">
        <v>1</v>
      </c>
      <c r="R36" s="8">
        <v>1</v>
      </c>
      <c r="S36" s="8">
        <v>2</v>
      </c>
      <c r="T36" s="9">
        <v>2</v>
      </c>
      <c r="U36" s="10">
        <v>1</v>
      </c>
      <c r="V36" s="8">
        <v>2</v>
      </c>
      <c r="W36" s="8">
        <v>1</v>
      </c>
      <c r="X36" s="8">
        <v>2</v>
      </c>
      <c r="Y36" s="11">
        <v>3</v>
      </c>
      <c r="Z36" s="7">
        <v>3</v>
      </c>
      <c r="AA36" s="8">
        <v>1</v>
      </c>
      <c r="AB36" s="8">
        <v>1</v>
      </c>
      <c r="AC36" s="8">
        <v>2</v>
      </c>
      <c r="AD36" s="9">
        <v>3</v>
      </c>
      <c r="AE36" s="15">
        <f>H36+M36+R36+U36+AC36</f>
        <v>7</v>
      </c>
      <c r="AF36" s="36">
        <f t="shared" si="0"/>
        <v>7</v>
      </c>
      <c r="AG36" s="37">
        <f>IF(L36=3,1,IF(L36=2,2,IF(L36=1,3)))</f>
        <v>3</v>
      </c>
      <c r="AH36" s="37">
        <f>J36+AG36+Q36+W36+AA36</f>
        <v>8</v>
      </c>
      <c r="AI36" s="37">
        <f t="shared" si="1"/>
        <v>8</v>
      </c>
      <c r="AJ36" s="37">
        <f>IF(Z36=3,1,IF(Z36=2,2,IF(Z36=1,3)))</f>
        <v>1</v>
      </c>
      <c r="AK36" s="37">
        <f>IF(AD36=3,1,IF(AD36=2,2,IF(AD36=1,3)))</f>
        <v>1</v>
      </c>
      <c r="AL36" s="37">
        <f>G36+O36+T36+AJ36+AK36</f>
        <v>6</v>
      </c>
      <c r="AM36" s="37">
        <f t="shared" si="2"/>
        <v>6</v>
      </c>
      <c r="AN36" s="37">
        <f>IF(P36=3,1,IF(P36=2,2,IF(P36=1,3)))</f>
        <v>1</v>
      </c>
      <c r="AO36" s="37">
        <f>IF(S36=3,1,IF(S36=2,2,IF(S36=1,3)))</f>
        <v>2</v>
      </c>
      <c r="AP36" s="37">
        <f>K36+AN36+AO36+X36+AB36</f>
        <v>9</v>
      </c>
      <c r="AQ36" s="37">
        <f t="shared" si="3"/>
        <v>9</v>
      </c>
      <c r="AR36" s="37">
        <f>F36+I36+N36+V36+Y36</f>
        <v>12</v>
      </c>
      <c r="AS36" s="38">
        <f t="shared" si="4"/>
        <v>12</v>
      </c>
    </row>
    <row r="38" ht="21" thickBot="1"/>
    <row r="39" spans="4:10" ht="27" thickBot="1">
      <c r="D39" s="53" t="s">
        <v>48</v>
      </c>
      <c r="E39" s="54"/>
      <c r="F39" s="54"/>
      <c r="G39" s="54"/>
      <c r="H39" s="54"/>
      <c r="I39" s="54"/>
      <c r="J39" s="55"/>
    </row>
  </sheetData>
  <sheetProtection/>
  <mergeCells count="9">
    <mergeCell ref="AS1:AS3"/>
    <mergeCell ref="AF1:AF3"/>
    <mergeCell ref="AI1:AI3"/>
    <mergeCell ref="AM1:AM3"/>
    <mergeCell ref="AQ1:AQ3"/>
    <mergeCell ref="A2:E2"/>
    <mergeCell ref="A1:E1"/>
    <mergeCell ref="F1:AD1"/>
    <mergeCell ref="F2:AD2"/>
  </mergeCells>
  <printOptions/>
  <pageMargins left="0.35433070866141736" right="0.15748031496062992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22">
      <selection activeCell="H41" sqref="H41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57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99" t="s">
        <v>19</v>
      </c>
      <c r="B1" s="300"/>
      <c r="C1" s="300"/>
      <c r="D1" s="300"/>
      <c r="E1" s="300"/>
      <c r="F1" s="301"/>
      <c r="G1"/>
      <c r="H1" s="299" t="s">
        <v>39</v>
      </c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1"/>
    </row>
    <row r="2" spans="1:19" ht="22.5" customHeight="1" thickBot="1">
      <c r="A2" s="302" t="str">
        <f>input1!A2</f>
        <v>ชั้น ม.3/4 นายวิทูล  บินชัย / นางสาวอรวรรณ  อุดมสุข</v>
      </c>
      <c r="B2" s="303"/>
      <c r="C2" s="303"/>
      <c r="D2" s="303"/>
      <c r="E2" s="303"/>
      <c r="F2" s="304"/>
      <c r="G2"/>
      <c r="H2" s="87" t="s">
        <v>30</v>
      </c>
      <c r="I2" s="16"/>
      <c r="J2" s="87" t="s">
        <v>31</v>
      </c>
      <c r="K2" s="16"/>
      <c r="L2" s="87" t="s">
        <v>32</v>
      </c>
      <c r="M2" s="16"/>
      <c r="N2" s="87" t="s">
        <v>33</v>
      </c>
      <c r="O2" s="16"/>
      <c r="P2" s="87" t="s">
        <v>34</v>
      </c>
      <c r="Q2" s="16"/>
      <c r="R2" s="16"/>
      <c r="S2" s="87" t="s">
        <v>35</v>
      </c>
    </row>
    <row r="3" spans="1:19" ht="22.5" thickBot="1">
      <c r="A3" s="121" t="s">
        <v>14</v>
      </c>
      <c r="B3" s="122" t="s">
        <v>13</v>
      </c>
      <c r="C3" s="1" t="s">
        <v>15</v>
      </c>
      <c r="D3" s="3" t="s">
        <v>16</v>
      </c>
      <c r="E3" s="1" t="s">
        <v>17</v>
      </c>
      <c r="F3" s="129" t="s">
        <v>17</v>
      </c>
      <c r="G3"/>
      <c r="H3" s="24" t="s">
        <v>29</v>
      </c>
      <c r="I3" s="88" t="s">
        <v>28</v>
      </c>
      <c r="J3" s="3" t="s">
        <v>29</v>
      </c>
      <c r="K3" s="25" t="s">
        <v>28</v>
      </c>
      <c r="L3" s="24" t="s">
        <v>29</v>
      </c>
      <c r="M3" s="88" t="s">
        <v>28</v>
      </c>
      <c r="N3" s="3" t="s">
        <v>29</v>
      </c>
      <c r="O3" s="25" t="s">
        <v>28</v>
      </c>
      <c r="P3" s="18" t="s">
        <v>29</v>
      </c>
      <c r="Q3" s="26"/>
      <c r="R3" s="88" t="s">
        <v>28</v>
      </c>
      <c r="S3" s="3" t="s">
        <v>29</v>
      </c>
    </row>
    <row r="4" spans="1:19" s="13" customFormat="1" ht="18" customHeight="1" thickBot="1">
      <c r="A4" s="123" t="s">
        <v>57</v>
      </c>
      <c r="B4" s="124" t="str">
        <f>input1!B4</f>
        <v>3/4</v>
      </c>
      <c r="C4" s="4" t="str">
        <f>input1!C4</f>
        <v>07337</v>
      </c>
      <c r="D4" s="5" t="str">
        <f>input1!D4</f>
        <v>เด็กชายเจษฎาพร  สำราญ</v>
      </c>
      <c r="E4" s="6">
        <f>input1!E4</f>
        <v>1</v>
      </c>
      <c r="F4" s="29" t="str">
        <f>IF(E4=1,"ชาย",IF(E4=2,"หญิง","-"))</f>
        <v>ชาย</v>
      </c>
      <c r="G4" s="28">
        <f>(equal1!G5+equal2!G5+equal3!G5)/3</f>
        <v>8.333333333333334</v>
      </c>
      <c r="H4" s="97" t="str">
        <f>IF(G4&gt;10,"เสี่ยง/มีปัญหา","ปกติ")</f>
        <v>ปกติ</v>
      </c>
      <c r="I4" s="116">
        <f>(equal1!I5+equal2!I5+equal3!I5)/3</f>
        <v>9.333333333333334</v>
      </c>
      <c r="J4" s="97" t="str">
        <f>IF(I4&gt;9,"เสี่ยง/มีปัญหา","ปกติ")</f>
        <v>เสี่ยง/มีปัญหา</v>
      </c>
      <c r="K4" s="115">
        <f>(equal1!K5+equal2!K5+equal3!K5)/3</f>
        <v>11.333333333333334</v>
      </c>
      <c r="L4" s="97" t="str">
        <f>IF(K4&gt;10,"เสี่ยง/มีปัญหา","ปกติ")</f>
        <v>เสี่ยง/มีปัญหา</v>
      </c>
      <c r="M4" s="99">
        <f>(equal1!M5+equal2!M5+equal3!M5)/3</f>
        <v>9</v>
      </c>
      <c r="N4" s="97" t="str">
        <f>IF(M4&gt;9,"เสี่ยง/มีปัญหา","ปกติ")</f>
        <v>ปกติ</v>
      </c>
      <c r="O4" s="99">
        <f>(equal1!O5+equal2!O5+equal3!O5)/3</f>
        <v>8.666666666666666</v>
      </c>
      <c r="P4" s="101" t="str">
        <f>IF(O4&gt;10,"มีจุดแข็ง","ไม่มีจุดแข็ง")</f>
        <v>ไม่มีจุดแข็ง</v>
      </c>
      <c r="Q4" s="102">
        <f>G4+I4+K4+M4+O4</f>
        <v>46.666666666666664</v>
      </c>
      <c r="R4" s="100">
        <f>IF(Q4&lt;1,"-",Q4)</f>
        <v>46.666666666666664</v>
      </c>
      <c r="S4" s="103" t="str">
        <f>IF(R4&gt;48,"เสี่ยง/มีปัญหา","ปกติ")</f>
        <v>ปกติ</v>
      </c>
    </row>
    <row r="5" spans="1:19" s="13" customFormat="1" ht="18" customHeight="1" thickBot="1">
      <c r="A5" s="123" t="s">
        <v>58</v>
      </c>
      <c r="B5" s="124" t="str">
        <f>input1!B5</f>
        <v>3/4</v>
      </c>
      <c r="C5" s="4" t="str">
        <f>input1!C5</f>
        <v>07338</v>
      </c>
      <c r="D5" s="5" t="str">
        <f>input1!D5</f>
        <v>เด็กชายณัฐกรณ์  เทียนสอาด</v>
      </c>
      <c r="E5" s="6">
        <f>input1!E5</f>
        <v>1</v>
      </c>
      <c r="F5" s="29" t="str">
        <f aca="true" t="shared" si="0" ref="F5:F16">IF(E5=1,"ชาย",IF(E5=2,"หญิง","-"))</f>
        <v>ชาย</v>
      </c>
      <c r="G5" s="28">
        <f>(equal1!G6+equal2!G6+equal3!G6)/3</f>
        <v>6</v>
      </c>
      <c r="H5" s="97" t="str">
        <f aca="true" t="shared" si="1" ref="H5:H16">IF(G5&gt;10,"เสี่ยง/มีปัญหา","ปกติ")</f>
        <v>ปกติ</v>
      </c>
      <c r="I5" s="116">
        <f>(equal1!I6+equal2!I6+equal3!I6)/3</f>
        <v>7.666666666666667</v>
      </c>
      <c r="J5" s="97" t="str">
        <f aca="true" t="shared" si="2" ref="J5:J16">IF(I5&gt;9,"เสี่ยง/มีปัญหา","ปกติ")</f>
        <v>ปกติ</v>
      </c>
      <c r="K5" s="115">
        <f>(equal1!K6+equal2!K6+equal3!K6)/3</f>
        <v>10</v>
      </c>
      <c r="L5" s="97" t="str">
        <f aca="true" t="shared" si="3" ref="L5:L16">IF(K5&gt;10,"เสี่ยง/มีปัญหา","ปกติ")</f>
        <v>ปกติ</v>
      </c>
      <c r="M5" s="99">
        <f>(equal1!M6+equal2!M6+equal3!M6)/3</f>
        <v>7.333333333333333</v>
      </c>
      <c r="N5" s="97" t="str">
        <f aca="true" t="shared" si="4" ref="N5:N16">IF(M5&gt;9,"เสี่ยง/มีปัญหา","ปกติ")</f>
        <v>ปกติ</v>
      </c>
      <c r="O5" s="99">
        <f>(equal1!O6+equal2!O6+equal3!O6)/3</f>
        <v>8.333333333333334</v>
      </c>
      <c r="P5" s="101" t="str">
        <f aca="true" t="shared" si="5" ref="P5:P16">IF(O5&gt;10,"มีจุดแข็ง","ไม่มีจุดแข็ง")</f>
        <v>ไม่มีจุดแข็ง</v>
      </c>
      <c r="Q5" s="102">
        <f aca="true" t="shared" si="6" ref="Q5:Q16">G5+I5+K5+M5+O5</f>
        <v>39.333333333333336</v>
      </c>
      <c r="R5" s="100">
        <f aca="true" t="shared" si="7" ref="R5:R16">IF(Q5&lt;1,"-",Q5)</f>
        <v>39.333333333333336</v>
      </c>
      <c r="S5" s="103" t="str">
        <f aca="true" t="shared" si="8" ref="S5:S16">IF(R5&gt;48,"เสี่ยง/มีปัญหา","ปกติ")</f>
        <v>ปกติ</v>
      </c>
    </row>
    <row r="6" spans="1:19" s="13" customFormat="1" ht="18" customHeight="1" thickBot="1">
      <c r="A6" s="123" t="s">
        <v>59</v>
      </c>
      <c r="B6" s="124" t="str">
        <f>input1!B6</f>
        <v>3/4</v>
      </c>
      <c r="C6" s="4" t="str">
        <f>input1!C6</f>
        <v>07339</v>
      </c>
      <c r="D6" s="5" t="str">
        <f>input1!D6</f>
        <v>เด็กชายธนกร  พึ่งรอด</v>
      </c>
      <c r="E6" s="6">
        <f>input1!E6</f>
        <v>1</v>
      </c>
      <c r="F6" s="29" t="str">
        <f t="shared" si="0"/>
        <v>ชาย</v>
      </c>
      <c r="G6" s="28">
        <f>(equal1!G7+equal2!G7+equal3!G7)/3</f>
        <v>6.333333333333333</v>
      </c>
      <c r="H6" s="97" t="str">
        <f t="shared" si="1"/>
        <v>ปกติ</v>
      </c>
      <c r="I6" s="116">
        <f>(equal1!I7+equal2!I7+equal3!I7)/3</f>
        <v>8.333333333333334</v>
      </c>
      <c r="J6" s="97" t="str">
        <f t="shared" si="2"/>
        <v>ปกติ</v>
      </c>
      <c r="K6" s="115">
        <f>(equal1!K7+equal2!K7+equal3!K7)/3</f>
        <v>9.333333333333334</v>
      </c>
      <c r="L6" s="97" t="str">
        <f t="shared" si="3"/>
        <v>ปกติ</v>
      </c>
      <c r="M6" s="99">
        <f>(equal1!M7+equal2!M7+equal3!M7)/3</f>
        <v>7.666666666666667</v>
      </c>
      <c r="N6" s="97" t="str">
        <f t="shared" si="4"/>
        <v>ปกติ</v>
      </c>
      <c r="O6" s="99">
        <f>(equal1!O7+equal2!O7+equal3!O7)/3</f>
        <v>8.333333333333334</v>
      </c>
      <c r="P6" s="101" t="str">
        <f t="shared" si="5"/>
        <v>ไม่มีจุดแข็ง</v>
      </c>
      <c r="Q6" s="102">
        <f t="shared" si="6"/>
        <v>40</v>
      </c>
      <c r="R6" s="100">
        <f t="shared" si="7"/>
        <v>40</v>
      </c>
      <c r="S6" s="103" t="str">
        <f t="shared" si="8"/>
        <v>ปกติ</v>
      </c>
    </row>
    <row r="7" spans="1:19" s="13" customFormat="1" ht="18" customHeight="1" thickBot="1">
      <c r="A7" s="123" t="s">
        <v>60</v>
      </c>
      <c r="B7" s="124" t="str">
        <f>input1!B7</f>
        <v>3/4</v>
      </c>
      <c r="C7" s="4" t="str">
        <f>input1!C7</f>
        <v>07340</v>
      </c>
      <c r="D7" s="5" t="str">
        <f>input1!D7</f>
        <v>เด็กชายธันวา  เครือผือ</v>
      </c>
      <c r="E7" s="6">
        <f>input1!E7</f>
        <v>1</v>
      </c>
      <c r="F7" s="29" t="str">
        <f t="shared" si="0"/>
        <v>ชาย</v>
      </c>
      <c r="G7" s="28">
        <f>(equal1!G8+equal2!G8+equal3!G8)/3</f>
        <v>6.666666666666667</v>
      </c>
      <c r="H7" s="97" t="str">
        <f t="shared" si="1"/>
        <v>ปกติ</v>
      </c>
      <c r="I7" s="116">
        <f>(equal1!I8+equal2!I8+equal3!I8)/3</f>
        <v>6</v>
      </c>
      <c r="J7" s="97" t="str">
        <f t="shared" si="2"/>
        <v>ปกติ</v>
      </c>
      <c r="K7" s="115">
        <f>(equal1!K8+equal2!K8+equal3!K8)/3</f>
        <v>8.333333333333334</v>
      </c>
      <c r="L7" s="97" t="str">
        <f t="shared" si="3"/>
        <v>ปกติ</v>
      </c>
      <c r="M7" s="99">
        <f>(equal1!M8+equal2!M8+equal3!M8)/3</f>
        <v>8</v>
      </c>
      <c r="N7" s="97" t="str">
        <f t="shared" si="4"/>
        <v>ปกติ</v>
      </c>
      <c r="O7" s="99">
        <f>(equal1!O8+equal2!O8+equal3!O8)/3</f>
        <v>10.666666666666666</v>
      </c>
      <c r="P7" s="101" t="str">
        <f t="shared" si="5"/>
        <v>มีจุดแข็ง</v>
      </c>
      <c r="Q7" s="102">
        <f t="shared" si="6"/>
        <v>39.666666666666664</v>
      </c>
      <c r="R7" s="100">
        <f t="shared" si="7"/>
        <v>39.666666666666664</v>
      </c>
      <c r="S7" s="103" t="str">
        <f t="shared" si="8"/>
        <v>ปกติ</v>
      </c>
    </row>
    <row r="8" spans="1:19" s="13" customFormat="1" ht="18" customHeight="1" thickBot="1">
      <c r="A8" s="123" t="s">
        <v>61</v>
      </c>
      <c r="B8" s="124" t="str">
        <f>input1!B8</f>
        <v>3/4</v>
      </c>
      <c r="C8" s="4" t="str">
        <f>input1!C8</f>
        <v>07341</v>
      </c>
      <c r="D8" s="5" t="str">
        <f>input1!D8</f>
        <v>เด็กชายบวรวิทย์  เอกบัว</v>
      </c>
      <c r="E8" s="6">
        <f>input1!E8</f>
        <v>1</v>
      </c>
      <c r="F8" s="29" t="str">
        <f t="shared" si="0"/>
        <v>ชาย</v>
      </c>
      <c r="G8" s="28">
        <f>(equal1!G9+equal2!G9+equal3!G9)/3</f>
        <v>6.333333333333333</v>
      </c>
      <c r="H8" s="97" t="str">
        <f t="shared" si="1"/>
        <v>ปกติ</v>
      </c>
      <c r="I8" s="116">
        <f>(equal1!I9+equal2!I9+equal3!I9)/3</f>
        <v>7.333333333333333</v>
      </c>
      <c r="J8" s="97" t="str">
        <f t="shared" si="2"/>
        <v>ปกติ</v>
      </c>
      <c r="K8" s="115">
        <f>(equal1!K9+equal2!K9+equal3!K9)/3</f>
        <v>9.333333333333334</v>
      </c>
      <c r="L8" s="97" t="str">
        <f t="shared" si="3"/>
        <v>ปกติ</v>
      </c>
      <c r="M8" s="99">
        <f>(equal1!M9+equal2!M9+equal3!M9)/3</f>
        <v>7.666666666666667</v>
      </c>
      <c r="N8" s="97" t="str">
        <f t="shared" si="4"/>
        <v>ปกติ</v>
      </c>
      <c r="O8" s="99">
        <f>(equal1!O9+equal2!O9+equal3!O9)/3</f>
        <v>9.333333333333334</v>
      </c>
      <c r="P8" s="101" t="str">
        <f t="shared" si="5"/>
        <v>ไม่มีจุดแข็ง</v>
      </c>
      <c r="Q8" s="102">
        <f t="shared" si="6"/>
        <v>40</v>
      </c>
      <c r="R8" s="100">
        <f t="shared" si="7"/>
        <v>40</v>
      </c>
      <c r="S8" s="103" t="str">
        <f t="shared" si="8"/>
        <v>ปกติ</v>
      </c>
    </row>
    <row r="9" spans="1:19" s="13" customFormat="1" ht="18" customHeight="1" thickBot="1">
      <c r="A9" s="123" t="s">
        <v>62</v>
      </c>
      <c r="B9" s="124" t="str">
        <f>input1!B9</f>
        <v>3/4</v>
      </c>
      <c r="C9" s="4" t="str">
        <f>input1!C9</f>
        <v>07342</v>
      </c>
      <c r="D9" s="5" t="str">
        <f>input1!D9</f>
        <v>เด็กชายปิยะพงษ์  จันทร์หงส์ประภา</v>
      </c>
      <c r="E9" s="6">
        <f>input1!E9</f>
        <v>1</v>
      </c>
      <c r="F9" s="29" t="str">
        <f t="shared" si="0"/>
        <v>ชาย</v>
      </c>
      <c r="G9" s="28">
        <f>(equal1!G10+equal2!G10+equal3!G10)/3</f>
        <v>6.666666666666667</v>
      </c>
      <c r="H9" s="97" t="str">
        <f t="shared" si="1"/>
        <v>ปกติ</v>
      </c>
      <c r="I9" s="116">
        <f>(equal1!I10+equal2!I10+equal3!I10)/3</f>
        <v>5.666666666666667</v>
      </c>
      <c r="J9" s="97" t="str">
        <f t="shared" si="2"/>
        <v>ปกติ</v>
      </c>
      <c r="K9" s="115">
        <f>(equal1!K10+equal2!K10+equal3!K10)/3</f>
        <v>7.666666666666667</v>
      </c>
      <c r="L9" s="97" t="str">
        <f t="shared" si="3"/>
        <v>ปกติ</v>
      </c>
      <c r="M9" s="99">
        <f>(equal1!M10+equal2!M10+equal3!M10)/3</f>
        <v>8.333333333333334</v>
      </c>
      <c r="N9" s="97" t="str">
        <f t="shared" si="4"/>
        <v>ปกติ</v>
      </c>
      <c r="O9" s="99">
        <f>(equal1!O10+equal2!O10+equal3!O10)/3</f>
        <v>10.666666666666666</v>
      </c>
      <c r="P9" s="101" t="str">
        <f t="shared" si="5"/>
        <v>มีจุดแข็ง</v>
      </c>
      <c r="Q9" s="102">
        <f t="shared" si="6"/>
        <v>39</v>
      </c>
      <c r="R9" s="100">
        <f t="shared" si="7"/>
        <v>39</v>
      </c>
      <c r="S9" s="103" t="str">
        <f t="shared" si="8"/>
        <v>ปกติ</v>
      </c>
    </row>
    <row r="10" spans="1:19" s="13" customFormat="1" ht="18" customHeight="1" thickBot="1">
      <c r="A10" s="123" t="s">
        <v>63</v>
      </c>
      <c r="B10" s="124" t="str">
        <f>input1!B10</f>
        <v>3/4</v>
      </c>
      <c r="C10" s="4" t="str">
        <f>input1!C10</f>
        <v>07343</v>
      </c>
      <c r="D10" s="5" t="str">
        <f>input1!D10</f>
        <v>เด็กชายปุรเชษฐ์  ชินวงค์</v>
      </c>
      <c r="E10" s="6">
        <f>input1!E10</f>
        <v>1</v>
      </c>
      <c r="F10" s="29" t="str">
        <f t="shared" si="0"/>
        <v>ชาย</v>
      </c>
      <c r="G10" s="28">
        <f>(equal1!G11+equal2!G11+equal3!G11)/3</f>
        <v>8</v>
      </c>
      <c r="H10" s="97" t="str">
        <f t="shared" si="1"/>
        <v>ปกติ</v>
      </c>
      <c r="I10" s="116">
        <f>(equal1!I11+equal2!I11+equal3!I11)/3</f>
        <v>7</v>
      </c>
      <c r="J10" s="97" t="str">
        <f t="shared" si="2"/>
        <v>ปกติ</v>
      </c>
      <c r="K10" s="115">
        <f>(equal1!K11+equal2!K11+equal3!K11)/3</f>
        <v>8.666666666666666</v>
      </c>
      <c r="L10" s="97" t="str">
        <f t="shared" si="3"/>
        <v>ปกติ</v>
      </c>
      <c r="M10" s="99">
        <f>(equal1!M11+equal2!M11+equal3!M11)/3</f>
        <v>8.666666666666666</v>
      </c>
      <c r="N10" s="97" t="str">
        <f t="shared" si="4"/>
        <v>ปกติ</v>
      </c>
      <c r="O10" s="99">
        <f>(equal1!O11+equal2!O11+equal3!O11)/3</f>
        <v>10.333333333333334</v>
      </c>
      <c r="P10" s="101" t="str">
        <f t="shared" si="5"/>
        <v>มีจุดแข็ง</v>
      </c>
      <c r="Q10" s="102">
        <f t="shared" si="6"/>
        <v>42.666666666666664</v>
      </c>
      <c r="R10" s="100">
        <f t="shared" si="7"/>
        <v>42.666666666666664</v>
      </c>
      <c r="S10" s="103" t="str">
        <f t="shared" si="8"/>
        <v>ปกติ</v>
      </c>
    </row>
    <row r="11" spans="1:19" s="13" customFormat="1" ht="18" customHeight="1" thickBot="1">
      <c r="A11" s="123" t="s">
        <v>64</v>
      </c>
      <c r="B11" s="124" t="str">
        <f>input1!B11</f>
        <v>3/4</v>
      </c>
      <c r="C11" s="4" t="str">
        <f>input1!C11</f>
        <v>07344</v>
      </c>
      <c r="D11" s="5" t="str">
        <f>input1!D11</f>
        <v>เด็กชายพงศพล  อินตานนท์</v>
      </c>
      <c r="E11" s="6">
        <f>input1!E11</f>
        <v>1</v>
      </c>
      <c r="F11" s="29" t="str">
        <f t="shared" si="0"/>
        <v>ชาย</v>
      </c>
      <c r="G11" s="28">
        <f>(equal1!G12+equal2!G12+equal3!G12)/3</f>
        <v>6.333333333333333</v>
      </c>
      <c r="H11" s="97" t="str">
        <f t="shared" si="1"/>
        <v>ปกติ</v>
      </c>
      <c r="I11" s="116">
        <f>(equal1!I12+equal2!I12+equal3!I12)/3</f>
        <v>6.666666666666667</v>
      </c>
      <c r="J11" s="97" t="str">
        <f t="shared" si="2"/>
        <v>ปกติ</v>
      </c>
      <c r="K11" s="115">
        <f>(equal1!K12+equal2!K12+equal3!K12)/3</f>
        <v>8</v>
      </c>
      <c r="L11" s="97" t="str">
        <f t="shared" si="3"/>
        <v>ปกติ</v>
      </c>
      <c r="M11" s="99">
        <f>(equal1!M12+equal2!M12+equal3!M12)/3</f>
        <v>9.666666666666666</v>
      </c>
      <c r="N11" s="97" t="str">
        <f t="shared" si="4"/>
        <v>เสี่ยง/มีปัญหา</v>
      </c>
      <c r="O11" s="99">
        <f>(equal1!O12+equal2!O12+equal3!O12)/3</f>
        <v>11</v>
      </c>
      <c r="P11" s="101" t="str">
        <f t="shared" si="5"/>
        <v>มีจุดแข็ง</v>
      </c>
      <c r="Q11" s="102">
        <f t="shared" si="6"/>
        <v>41.666666666666664</v>
      </c>
      <c r="R11" s="100">
        <f t="shared" si="7"/>
        <v>41.666666666666664</v>
      </c>
      <c r="S11" s="103" t="str">
        <f t="shared" si="8"/>
        <v>ปกติ</v>
      </c>
    </row>
    <row r="12" spans="1:19" s="13" customFormat="1" ht="18" customHeight="1" thickBot="1">
      <c r="A12" s="123" t="s">
        <v>65</v>
      </c>
      <c r="B12" s="124" t="str">
        <f>input1!B12</f>
        <v>3/4</v>
      </c>
      <c r="C12" s="4" t="str">
        <f>input1!C12</f>
        <v>07345</v>
      </c>
      <c r="D12" s="5" t="str">
        <f>input1!D12</f>
        <v>เด็กชายพรเทพ  เจริญกุล</v>
      </c>
      <c r="E12" s="6">
        <f>input1!E12</f>
        <v>1</v>
      </c>
      <c r="F12" s="29" t="str">
        <f t="shared" si="0"/>
        <v>ชาย</v>
      </c>
      <c r="G12" s="28">
        <f>(equal1!G13+equal2!G13+equal3!G13)/3</f>
        <v>7.333333333333333</v>
      </c>
      <c r="H12" s="97" t="str">
        <f t="shared" si="1"/>
        <v>ปกติ</v>
      </c>
      <c r="I12" s="116">
        <f>(equal1!I13+equal2!I13+equal3!I13)/3</f>
        <v>7.666666666666667</v>
      </c>
      <c r="J12" s="97" t="str">
        <f t="shared" si="2"/>
        <v>ปกติ</v>
      </c>
      <c r="K12" s="115">
        <f>(equal1!K13+equal2!K13+equal3!K13)/3</f>
        <v>8.666666666666666</v>
      </c>
      <c r="L12" s="97" t="str">
        <f t="shared" si="3"/>
        <v>ปกติ</v>
      </c>
      <c r="M12" s="99">
        <f>(equal1!M13+equal2!M13+equal3!M13)/3</f>
        <v>8.333333333333334</v>
      </c>
      <c r="N12" s="97" t="str">
        <f t="shared" si="4"/>
        <v>ปกติ</v>
      </c>
      <c r="O12" s="99">
        <f>(equal1!O13+equal2!O13+equal3!O13)/3</f>
        <v>8.666666666666666</v>
      </c>
      <c r="P12" s="101" t="str">
        <f t="shared" si="5"/>
        <v>ไม่มีจุดแข็ง</v>
      </c>
      <c r="Q12" s="102">
        <f t="shared" si="6"/>
        <v>40.666666666666664</v>
      </c>
      <c r="R12" s="100">
        <f t="shared" si="7"/>
        <v>40.666666666666664</v>
      </c>
      <c r="S12" s="103" t="str">
        <f t="shared" si="8"/>
        <v>ปกติ</v>
      </c>
    </row>
    <row r="13" spans="1:19" s="13" customFormat="1" ht="18" customHeight="1" thickBot="1">
      <c r="A13" s="123" t="s">
        <v>66</v>
      </c>
      <c r="B13" s="124" t="str">
        <f>input1!B13</f>
        <v>3/4</v>
      </c>
      <c r="C13" s="4" t="str">
        <f>input1!C13</f>
        <v>07346</v>
      </c>
      <c r="D13" s="5" t="str">
        <f>input1!D13</f>
        <v>เด็กชายภัทรวัต  ดวงชื่น</v>
      </c>
      <c r="E13" s="6">
        <f>input1!E13</f>
        <v>1</v>
      </c>
      <c r="F13" s="29" t="str">
        <f t="shared" si="0"/>
        <v>ชาย</v>
      </c>
      <c r="G13" s="28">
        <f>(equal1!G14+equal2!G14+equal3!G14)/3</f>
        <v>8.333333333333334</v>
      </c>
      <c r="H13" s="97" t="str">
        <f t="shared" si="1"/>
        <v>ปกติ</v>
      </c>
      <c r="I13" s="116">
        <f>(equal1!I14+equal2!I14+equal3!I14)/3</f>
        <v>8.666666666666666</v>
      </c>
      <c r="J13" s="97" t="str">
        <f t="shared" si="2"/>
        <v>ปกติ</v>
      </c>
      <c r="K13" s="115">
        <f>(equal1!K14+equal2!K14+equal3!K14)/3</f>
        <v>9</v>
      </c>
      <c r="L13" s="97" t="str">
        <f t="shared" si="3"/>
        <v>ปกติ</v>
      </c>
      <c r="M13" s="99">
        <f>(equal1!M14+equal2!M14+equal3!M14)/3</f>
        <v>9.333333333333334</v>
      </c>
      <c r="N13" s="97" t="str">
        <f t="shared" si="4"/>
        <v>เสี่ยง/มีปัญหา</v>
      </c>
      <c r="O13" s="99">
        <f>(equal1!O14+equal2!O14+equal3!O14)/3</f>
        <v>10.666666666666666</v>
      </c>
      <c r="P13" s="101" t="str">
        <f t="shared" si="5"/>
        <v>มีจุดแข็ง</v>
      </c>
      <c r="Q13" s="102">
        <f t="shared" si="6"/>
        <v>46</v>
      </c>
      <c r="R13" s="100">
        <f t="shared" si="7"/>
        <v>46</v>
      </c>
      <c r="S13" s="103" t="str">
        <f t="shared" si="8"/>
        <v>ปกติ</v>
      </c>
    </row>
    <row r="14" spans="1:19" s="13" customFormat="1" ht="18" customHeight="1" thickBot="1">
      <c r="A14" s="123" t="s">
        <v>67</v>
      </c>
      <c r="B14" s="124" t="str">
        <f>input1!B14</f>
        <v>3/4</v>
      </c>
      <c r="C14" s="4" t="str">
        <f>input1!C14</f>
        <v>07347</v>
      </c>
      <c r="D14" s="5" t="str">
        <f>input1!D14</f>
        <v>เด็กชายภานุภัทร  สวัสดิ์รักษา</v>
      </c>
      <c r="E14" s="6">
        <f>input1!E14</f>
        <v>1</v>
      </c>
      <c r="F14" s="29" t="str">
        <f>IF(E14=1,"ชาย",IF(E14=2,"หญิง","-"))</f>
        <v>ชาย</v>
      </c>
      <c r="G14" s="28">
        <f>(equal1!G15+equal2!G15+equal3!G15)/3</f>
        <v>7.333333333333333</v>
      </c>
      <c r="H14" s="97" t="str">
        <f>IF(G14&gt;10,"เสี่ยง/มีปัญหา","ปกติ")</f>
        <v>ปกติ</v>
      </c>
      <c r="I14" s="116">
        <f>(equal1!I15+equal2!I15+equal3!I15)/3</f>
        <v>7.333333333333333</v>
      </c>
      <c r="J14" s="97" t="str">
        <f>IF(I14&gt;9,"เสี่ยง/มีปัญหา","ปกติ")</f>
        <v>ปกติ</v>
      </c>
      <c r="K14" s="115">
        <f>(equal1!K15+equal2!K15+equal3!K15)/3</f>
        <v>9.666666666666666</v>
      </c>
      <c r="L14" s="97" t="str">
        <f>IF(K14&gt;10,"เสี่ยง/มีปัญหา","ปกติ")</f>
        <v>ปกติ</v>
      </c>
      <c r="M14" s="99">
        <f>(equal1!M15+equal2!M15+equal3!M15)/3</f>
        <v>8</v>
      </c>
      <c r="N14" s="97" t="str">
        <f>IF(M14&gt;9,"เสี่ยง/มีปัญหา","ปกติ")</f>
        <v>ปกติ</v>
      </c>
      <c r="O14" s="99">
        <f>(equal1!O15+equal2!O15+equal3!O15)/3</f>
        <v>10.333333333333334</v>
      </c>
      <c r="P14" s="101" t="str">
        <f>IF(O14&gt;10,"มีจุดแข็ง","ไม่มีจุดแข็ง")</f>
        <v>มีจุดแข็ง</v>
      </c>
      <c r="Q14" s="102">
        <f>G14+I14+K14+M14+O14</f>
        <v>42.666666666666664</v>
      </c>
      <c r="R14" s="100">
        <f>IF(Q14&lt;1,"-",Q14)</f>
        <v>42.666666666666664</v>
      </c>
      <c r="S14" s="103" t="str">
        <f>IF(R14&gt;48,"เสี่ยง/มีปัญหา","ปกติ")</f>
        <v>ปกติ</v>
      </c>
    </row>
    <row r="15" spans="1:19" s="13" customFormat="1" ht="18" customHeight="1" thickBot="1">
      <c r="A15" s="123" t="s">
        <v>68</v>
      </c>
      <c r="B15" s="124" t="str">
        <f>input1!B15</f>
        <v>3/4</v>
      </c>
      <c r="C15" s="4" t="str">
        <f>input1!C15</f>
        <v>07348</v>
      </c>
      <c r="D15" s="5" t="str">
        <f>input1!D15</f>
        <v>เด็กชายภูริภัทร  แสนโท</v>
      </c>
      <c r="E15" s="6">
        <f>input1!E15</f>
        <v>1</v>
      </c>
      <c r="F15" s="29" t="str">
        <f t="shared" si="0"/>
        <v>ชาย</v>
      </c>
      <c r="G15" s="28">
        <f>(equal1!G15+equal2!G16+equal3!G16)/3</f>
        <v>5.333333333333333</v>
      </c>
      <c r="H15" s="97" t="str">
        <f t="shared" si="1"/>
        <v>ปกติ</v>
      </c>
      <c r="I15" s="116">
        <f>(equal1!I15+equal2!I16+equal3!I16)/3</f>
        <v>6</v>
      </c>
      <c r="J15" s="97" t="str">
        <f t="shared" si="2"/>
        <v>ปกติ</v>
      </c>
      <c r="K15" s="115">
        <f>(equal1!K15+equal2!K16+equal3!K16)/3</f>
        <v>8</v>
      </c>
      <c r="L15" s="97" t="str">
        <f t="shared" si="3"/>
        <v>ปกติ</v>
      </c>
      <c r="M15" s="99">
        <f>(equal1!M15+equal2!M16+equal3!M16)/3</f>
        <v>7.666666666666667</v>
      </c>
      <c r="N15" s="97" t="str">
        <f t="shared" si="4"/>
        <v>ปกติ</v>
      </c>
      <c r="O15" s="99">
        <f>(equal1!O15+equal2!O16+equal3!O16)/3</f>
        <v>11</v>
      </c>
      <c r="P15" s="101" t="str">
        <f t="shared" si="5"/>
        <v>มีจุดแข็ง</v>
      </c>
      <c r="Q15" s="102">
        <f t="shared" si="6"/>
        <v>38</v>
      </c>
      <c r="R15" s="100">
        <f t="shared" si="7"/>
        <v>38</v>
      </c>
      <c r="S15" s="103" t="str">
        <f t="shared" si="8"/>
        <v>ปกติ</v>
      </c>
    </row>
    <row r="16" spans="1:19" s="13" customFormat="1" ht="18" customHeight="1">
      <c r="A16" s="123" t="s">
        <v>69</v>
      </c>
      <c r="B16" s="124" t="str">
        <f>input1!B16</f>
        <v>3/4</v>
      </c>
      <c r="C16" s="4" t="str">
        <f>input1!C16</f>
        <v>07350</v>
      </c>
      <c r="D16" s="5" t="str">
        <f>input1!D16</f>
        <v>เด็กชายศรราม  แซ่จี</v>
      </c>
      <c r="E16" s="6">
        <f>input1!E16</f>
        <v>1</v>
      </c>
      <c r="F16" s="33" t="str">
        <f t="shared" si="0"/>
        <v>ชาย</v>
      </c>
      <c r="G16" s="28">
        <f>(equal1!G17+equal2!G17+equal3!G17)/3</f>
        <v>7</v>
      </c>
      <c r="H16" s="97" t="str">
        <f t="shared" si="1"/>
        <v>ปกติ</v>
      </c>
      <c r="I16" s="116">
        <f>(equal1!I17+equal2!I17+equal3!I17)/3</f>
        <v>6.333333333333333</v>
      </c>
      <c r="J16" s="97" t="str">
        <f t="shared" si="2"/>
        <v>ปกติ</v>
      </c>
      <c r="K16" s="115">
        <f>(equal1!K17+equal2!K17+equal3!K17)/3</f>
        <v>8.666666666666666</v>
      </c>
      <c r="L16" s="97" t="str">
        <f t="shared" si="3"/>
        <v>ปกติ</v>
      </c>
      <c r="M16" s="99">
        <f>(equal1!M17+equal2!M17+equal3!M17)/3</f>
        <v>9.666666666666666</v>
      </c>
      <c r="N16" s="97" t="str">
        <f t="shared" si="4"/>
        <v>เสี่ยง/มีปัญหา</v>
      </c>
      <c r="O16" s="99">
        <f>(equal1!O17+equal2!O17+equal3!O17)/3</f>
        <v>12.666666666666666</v>
      </c>
      <c r="P16" s="101" t="str">
        <f t="shared" si="5"/>
        <v>มีจุดแข็ง</v>
      </c>
      <c r="Q16" s="102">
        <f t="shared" si="6"/>
        <v>44.33333333333333</v>
      </c>
      <c r="R16" s="100">
        <f t="shared" si="7"/>
        <v>44.33333333333333</v>
      </c>
      <c r="S16" s="103" t="str">
        <f t="shared" si="8"/>
        <v>ปกติ</v>
      </c>
    </row>
    <row r="17" spans="1:19" s="13" customFormat="1" ht="18" customHeight="1">
      <c r="A17" s="123" t="s">
        <v>70</v>
      </c>
      <c r="B17" s="124" t="str">
        <f>input1!B17</f>
        <v>3/4</v>
      </c>
      <c r="C17" s="4" t="str">
        <f>input1!C17</f>
        <v>07351</v>
      </c>
      <c r="D17" s="5" t="str">
        <f>input1!D17</f>
        <v>เด็กชายศิววงศ์  เสริมสวัสดิ์กุล</v>
      </c>
      <c r="E17" s="6">
        <f>input1!E17</f>
        <v>1</v>
      </c>
      <c r="F17" s="29" t="str">
        <f aca="true" t="shared" si="9" ref="F17:F34">IF(E17=1,"ชาย",IF(E17=2,"หญิง","-"))</f>
        <v>ชาย</v>
      </c>
      <c r="G17" s="28">
        <f>(equal1!G18+equal2!G18+equal3!G18)/3</f>
        <v>5</v>
      </c>
      <c r="H17" s="97" t="str">
        <f aca="true" t="shared" si="10" ref="H17:H34">IF(G17&gt;10,"เสี่ยง/มีปัญหา","ปกติ")</f>
        <v>ปกติ</v>
      </c>
      <c r="I17" s="116">
        <f>(equal1!I18+equal2!I18+equal3!I18)/3</f>
        <v>5.666666666666667</v>
      </c>
      <c r="J17" s="97" t="str">
        <f aca="true" t="shared" si="11" ref="J17:J34">IF(I17&gt;9,"เสี่ยง/มีปัญหา","ปกติ")</f>
        <v>ปกติ</v>
      </c>
      <c r="K17" s="99">
        <f>(equal1!K18+equal2!K18+equal3!K18)/3</f>
        <v>5.666666666666667</v>
      </c>
      <c r="L17" s="97" t="str">
        <f aca="true" t="shared" si="12" ref="L17:L34">IF(K17&gt;10,"เสี่ยง/มีปัญหา","ปกติ")</f>
        <v>ปกติ</v>
      </c>
      <c r="M17" s="99">
        <f>(equal1!M18+equal2!M18+equal3!M18)/3</f>
        <v>6.333333333333333</v>
      </c>
      <c r="N17" s="97" t="str">
        <f aca="true" t="shared" si="13" ref="N17:N34">IF(M17&gt;9,"เสี่ยง/มีปัญหา","ปกติ")</f>
        <v>ปกติ</v>
      </c>
      <c r="O17" s="99">
        <f>(equal1!O18+equal2!O18+equal3!O18)/3</f>
        <v>12.333333333333334</v>
      </c>
      <c r="P17" s="101" t="str">
        <f aca="true" t="shared" si="14" ref="P17:P34">IF(O17&gt;10,"มีจุดแข็ง","ไม่มีจุดแข็ง")</f>
        <v>มีจุดแข็ง</v>
      </c>
      <c r="Q17" s="107">
        <f aca="true" t="shared" si="15" ref="Q17:Q34">G17+I17+K17+M17+O17</f>
        <v>35</v>
      </c>
      <c r="R17" s="106">
        <f aca="true" t="shared" si="16" ref="R17:R34">IF(Q17&lt;1,"-",Q17)</f>
        <v>35</v>
      </c>
      <c r="S17" s="103" t="str">
        <f aca="true" t="shared" si="17" ref="S17:S34">IF(R17&gt;48,"เสี่ยง/มีปัญหา","ปกติ")</f>
        <v>ปกติ</v>
      </c>
    </row>
    <row r="18" spans="1:19" s="13" customFormat="1" ht="18" customHeight="1">
      <c r="A18" s="123" t="s">
        <v>71</v>
      </c>
      <c r="B18" s="124" t="str">
        <f>input1!B18</f>
        <v>3/4</v>
      </c>
      <c r="C18" s="4" t="str">
        <f>input1!C18</f>
        <v>07352</v>
      </c>
      <c r="D18" s="5" t="str">
        <f>input1!D18</f>
        <v>เด็กชายสัมภาพ  พระเกตุ</v>
      </c>
      <c r="E18" s="6">
        <f>input1!E18</f>
        <v>1</v>
      </c>
      <c r="F18" s="29" t="str">
        <f t="shared" si="9"/>
        <v>ชาย</v>
      </c>
      <c r="G18" s="28">
        <f>(equal1!G19+equal2!G19+equal3!G19)/3</f>
        <v>7.333333333333333</v>
      </c>
      <c r="H18" s="97" t="str">
        <f t="shared" si="10"/>
        <v>ปกติ</v>
      </c>
      <c r="I18" s="116">
        <f>(equal1!I19+equal2!I19+equal3!I19)/3</f>
        <v>7</v>
      </c>
      <c r="J18" s="97" t="str">
        <f t="shared" si="11"/>
        <v>ปกติ</v>
      </c>
      <c r="K18" s="99">
        <f>(equal1!K19+equal2!K19+equal3!K19)/3</f>
        <v>9.333333333333334</v>
      </c>
      <c r="L18" s="97" t="str">
        <f t="shared" si="12"/>
        <v>ปกติ</v>
      </c>
      <c r="M18" s="99">
        <f>(equal1!M19+equal2!M19+equal3!M19)/3</f>
        <v>8.333333333333334</v>
      </c>
      <c r="N18" s="97" t="str">
        <f t="shared" si="13"/>
        <v>ปกติ</v>
      </c>
      <c r="O18" s="99">
        <f>(equal1!O19+equal2!O19+equal3!O19)/3</f>
        <v>11.333333333333334</v>
      </c>
      <c r="P18" s="101" t="str">
        <f t="shared" si="14"/>
        <v>มีจุดแข็ง</v>
      </c>
      <c r="Q18" s="107">
        <f t="shared" si="15"/>
        <v>43.333333333333336</v>
      </c>
      <c r="R18" s="106">
        <f t="shared" si="16"/>
        <v>43.333333333333336</v>
      </c>
      <c r="S18" s="103" t="str">
        <f t="shared" si="17"/>
        <v>ปกติ</v>
      </c>
    </row>
    <row r="19" spans="1:19" s="13" customFormat="1" ht="18" customHeight="1">
      <c r="A19" s="123" t="s">
        <v>72</v>
      </c>
      <c r="B19" s="124" t="str">
        <f>input1!B19</f>
        <v>3/4</v>
      </c>
      <c r="C19" s="4" t="str">
        <f>input1!C19</f>
        <v>07353</v>
      </c>
      <c r="D19" s="5" t="str">
        <f>input1!D19</f>
        <v>เด็กชายสุขเกษม  พวงประดับ</v>
      </c>
      <c r="E19" s="6">
        <f>input1!E19</f>
        <v>1</v>
      </c>
      <c r="F19" s="29" t="str">
        <f t="shared" si="9"/>
        <v>ชาย</v>
      </c>
      <c r="G19" s="28">
        <f>(equal1!G20+equal2!G20+equal3!G20)/3</f>
        <v>5.666666666666667</v>
      </c>
      <c r="H19" s="97" t="str">
        <f t="shared" si="10"/>
        <v>ปกติ</v>
      </c>
      <c r="I19" s="116">
        <f>(equal1!I20+equal2!I20+equal3!I20)/3</f>
        <v>6.333333333333333</v>
      </c>
      <c r="J19" s="97" t="str">
        <f t="shared" si="11"/>
        <v>ปกติ</v>
      </c>
      <c r="K19" s="99">
        <f>(equal1!K20+equal2!K20+equal3!K20)/3</f>
        <v>9.666666666666666</v>
      </c>
      <c r="L19" s="97" t="str">
        <f t="shared" si="12"/>
        <v>ปกติ</v>
      </c>
      <c r="M19" s="99">
        <f>(equal1!M20+equal2!M20+equal3!M20)/3</f>
        <v>6.666666666666667</v>
      </c>
      <c r="N19" s="97" t="str">
        <f t="shared" si="13"/>
        <v>ปกติ</v>
      </c>
      <c r="O19" s="99">
        <f>(equal1!O20+equal2!O20+equal3!O20)/3</f>
        <v>9</v>
      </c>
      <c r="P19" s="101" t="str">
        <f t="shared" si="14"/>
        <v>ไม่มีจุดแข็ง</v>
      </c>
      <c r="Q19" s="107">
        <f t="shared" si="15"/>
        <v>37.33333333333333</v>
      </c>
      <c r="R19" s="106">
        <f t="shared" si="16"/>
        <v>37.33333333333333</v>
      </c>
      <c r="S19" s="103" t="str">
        <f t="shared" si="17"/>
        <v>ปกติ</v>
      </c>
    </row>
    <row r="20" spans="1:19" s="13" customFormat="1" ht="18" customHeight="1" thickBot="1">
      <c r="A20" s="123" t="s">
        <v>22</v>
      </c>
      <c r="B20" s="125" t="str">
        <f>input1!B20</f>
        <v>3/4</v>
      </c>
      <c r="C20" s="20" t="str">
        <f>input1!C20</f>
        <v>07354</v>
      </c>
      <c r="D20" s="21" t="str">
        <f>input1!D20</f>
        <v>เด็กชายสุรเชษฐ์  ขุนพิลึก</v>
      </c>
      <c r="E20" s="22">
        <f>input1!E20</f>
        <v>1</v>
      </c>
      <c r="F20" s="31" t="str">
        <f t="shared" si="9"/>
        <v>ชาย</v>
      </c>
      <c r="G20" s="28">
        <f>(equal1!G21+equal2!G21+equal3!G21)/3</f>
        <v>6.333333333333333</v>
      </c>
      <c r="H20" s="112" t="str">
        <f t="shared" si="10"/>
        <v>ปกติ</v>
      </c>
      <c r="I20" s="118">
        <f>(equal1!I21+equal2!I21+equal3!I21)/3</f>
        <v>7.333333333333333</v>
      </c>
      <c r="J20" s="112" t="str">
        <f t="shared" si="11"/>
        <v>ปกติ</v>
      </c>
      <c r="K20" s="109">
        <f>(equal1!K21+equal2!K21+equal3!K21)/3</f>
        <v>12.333333333333334</v>
      </c>
      <c r="L20" s="112" t="str">
        <f t="shared" si="12"/>
        <v>เสี่ยง/มีปัญหา</v>
      </c>
      <c r="M20" s="109">
        <f>(equal1!M21+equal2!M21+equal3!M21)/3</f>
        <v>8</v>
      </c>
      <c r="N20" s="112" t="str">
        <f t="shared" si="13"/>
        <v>ปกติ</v>
      </c>
      <c r="O20" s="109">
        <f>(equal1!O21+equal2!O21+equal3!O21)/3</f>
        <v>7.666666666666667</v>
      </c>
      <c r="P20" s="113" t="str">
        <f t="shared" si="14"/>
        <v>ไม่มีจุดแข็ง</v>
      </c>
      <c r="Q20" s="111">
        <f t="shared" si="15"/>
        <v>41.666666666666664</v>
      </c>
      <c r="R20" s="110">
        <f t="shared" si="16"/>
        <v>41.666666666666664</v>
      </c>
      <c r="S20" s="114" t="str">
        <f t="shared" si="17"/>
        <v>ปกติ</v>
      </c>
    </row>
    <row r="21" spans="1:19" s="13" customFormat="1" ht="18" customHeight="1">
      <c r="A21" s="123" t="s">
        <v>23</v>
      </c>
      <c r="B21" s="124" t="str">
        <f>input1!B21</f>
        <v>3/4</v>
      </c>
      <c r="C21" s="4" t="str">
        <f>input1!C21</f>
        <v>07355</v>
      </c>
      <c r="D21" s="5" t="str">
        <f>input1!D21</f>
        <v>เด็กชายสุรพัศ  ประมูล</v>
      </c>
      <c r="E21" s="6">
        <f>input1!E21</f>
        <v>1</v>
      </c>
      <c r="F21" s="33" t="str">
        <f t="shared" si="9"/>
        <v>ชาย</v>
      </c>
      <c r="G21" s="28">
        <f>(equal1!G22+equal2!G22+equal3!G22)/3</f>
        <v>6.333333333333333</v>
      </c>
      <c r="H21" s="97" t="str">
        <f t="shared" si="10"/>
        <v>ปกติ</v>
      </c>
      <c r="I21" s="116">
        <f>(equal1!I22+equal2!I22+equal3!I22)/3</f>
        <v>7.666666666666667</v>
      </c>
      <c r="J21" s="97" t="str">
        <f t="shared" si="11"/>
        <v>ปกติ</v>
      </c>
      <c r="K21" s="99">
        <f>(equal1!K22+equal2!K22+equal3!K22)/3</f>
        <v>7.333333333333333</v>
      </c>
      <c r="L21" s="97" t="str">
        <f t="shared" si="12"/>
        <v>ปกติ</v>
      </c>
      <c r="M21" s="99">
        <f>(equal1!M22+equal2!M22+equal3!M22)/3</f>
        <v>8</v>
      </c>
      <c r="N21" s="97" t="str">
        <f t="shared" si="13"/>
        <v>ปกติ</v>
      </c>
      <c r="O21" s="99">
        <f>(equal1!O22+equal2!O22+equal3!O22)/3</f>
        <v>13.666666666666666</v>
      </c>
      <c r="P21" s="101" t="str">
        <f t="shared" si="14"/>
        <v>มีจุดแข็ง</v>
      </c>
      <c r="Q21" s="102">
        <f t="shared" si="15"/>
        <v>43</v>
      </c>
      <c r="R21" s="100">
        <f t="shared" si="16"/>
        <v>43</v>
      </c>
      <c r="S21" s="103" t="str">
        <f t="shared" si="17"/>
        <v>ปกติ</v>
      </c>
    </row>
    <row r="22" spans="1:19" s="13" customFormat="1" ht="18" customHeight="1">
      <c r="A22" s="123" t="s">
        <v>24</v>
      </c>
      <c r="B22" s="124" t="str">
        <f>input1!B22</f>
        <v>3/4</v>
      </c>
      <c r="C22" s="4" t="str">
        <f>input1!C22</f>
        <v>07356</v>
      </c>
      <c r="D22" s="5" t="str">
        <f>input1!D22</f>
        <v>เด็กชายอดิสรณ์  จานลาน</v>
      </c>
      <c r="E22" s="6">
        <f>input1!E22</f>
        <v>1</v>
      </c>
      <c r="F22" s="29" t="str">
        <f t="shared" si="9"/>
        <v>ชาย</v>
      </c>
      <c r="G22" s="28">
        <f>(equal1!G23+equal2!G23+equal3!G23)/3</f>
        <v>7</v>
      </c>
      <c r="H22" s="97" t="str">
        <f t="shared" si="10"/>
        <v>ปกติ</v>
      </c>
      <c r="I22" s="116">
        <f>(equal1!I23+equal2!I23+equal3!I23)/3</f>
        <v>7.333333333333333</v>
      </c>
      <c r="J22" s="97" t="str">
        <f t="shared" si="11"/>
        <v>ปกติ</v>
      </c>
      <c r="K22" s="99">
        <f>(equal1!K23+equal2!K23+equal3!K23)/3</f>
        <v>10.333333333333334</v>
      </c>
      <c r="L22" s="97" t="str">
        <f t="shared" si="12"/>
        <v>เสี่ยง/มีปัญหา</v>
      </c>
      <c r="M22" s="99">
        <f>(equal1!M23+equal2!M23+equal3!M23)/3</f>
        <v>9.333333333333334</v>
      </c>
      <c r="N22" s="97" t="str">
        <f t="shared" si="13"/>
        <v>เสี่ยง/มีปัญหา</v>
      </c>
      <c r="O22" s="99">
        <f>(equal1!O23+equal2!O23+equal3!O23)/3</f>
        <v>8.666666666666666</v>
      </c>
      <c r="P22" s="101" t="str">
        <f t="shared" si="14"/>
        <v>ไม่มีจุดแข็ง</v>
      </c>
      <c r="Q22" s="107">
        <f t="shared" si="15"/>
        <v>42.666666666666664</v>
      </c>
      <c r="R22" s="106">
        <f t="shared" si="16"/>
        <v>42.666666666666664</v>
      </c>
      <c r="S22" s="103" t="str">
        <f t="shared" si="17"/>
        <v>ปกติ</v>
      </c>
    </row>
    <row r="23" spans="1:19" s="13" customFormat="1" ht="18" customHeight="1">
      <c r="A23" s="123" t="s">
        <v>49</v>
      </c>
      <c r="B23" s="124" t="str">
        <f>input1!B23</f>
        <v>3/4</v>
      </c>
      <c r="C23" s="4" t="str">
        <f>input1!C23</f>
        <v>07359</v>
      </c>
      <c r="D23" s="5" t="str">
        <f>input1!D23</f>
        <v>เด็กชายอโนชา  โพธิ์หวี</v>
      </c>
      <c r="E23" s="6">
        <f>input1!E23</f>
        <v>1</v>
      </c>
      <c r="F23" s="29" t="str">
        <f t="shared" si="9"/>
        <v>ชาย</v>
      </c>
      <c r="G23" s="28">
        <f>(equal1!G24+equal2!G24+equal3!G24)/3</f>
        <v>6</v>
      </c>
      <c r="H23" s="97" t="str">
        <f t="shared" si="10"/>
        <v>ปกติ</v>
      </c>
      <c r="I23" s="116">
        <f>(equal1!I24+equal2!I24+equal3!I24)/3</f>
        <v>8</v>
      </c>
      <c r="J23" s="97" t="str">
        <f t="shared" si="11"/>
        <v>ปกติ</v>
      </c>
      <c r="K23" s="99">
        <f>(equal1!K24+equal2!K24+equal3!K24)/3</f>
        <v>10.666666666666666</v>
      </c>
      <c r="L23" s="97" t="str">
        <f t="shared" si="12"/>
        <v>เสี่ยง/มีปัญหา</v>
      </c>
      <c r="M23" s="99">
        <f>(equal1!M24+equal2!M24+equal3!M24)/3</f>
        <v>7</v>
      </c>
      <c r="N23" s="97" t="str">
        <f t="shared" si="13"/>
        <v>ปกติ</v>
      </c>
      <c r="O23" s="99">
        <f>(equal1!O24+equal2!O24+equal3!O24)/3</f>
        <v>8.333333333333334</v>
      </c>
      <c r="P23" s="101" t="str">
        <f t="shared" si="14"/>
        <v>ไม่มีจุดแข็ง</v>
      </c>
      <c r="Q23" s="107">
        <f t="shared" si="15"/>
        <v>40</v>
      </c>
      <c r="R23" s="106">
        <f t="shared" si="16"/>
        <v>40</v>
      </c>
      <c r="S23" s="103" t="str">
        <f t="shared" si="17"/>
        <v>ปกติ</v>
      </c>
    </row>
    <row r="24" spans="1:19" s="13" customFormat="1" ht="18" customHeight="1">
      <c r="A24" s="123" t="s">
        <v>50</v>
      </c>
      <c r="B24" s="124" t="str">
        <f>input1!B24</f>
        <v>3/4</v>
      </c>
      <c r="C24" s="4" t="str">
        <f>input1!C24</f>
        <v>07468</v>
      </c>
      <c r="D24" s="5" t="str">
        <f>input1!D24</f>
        <v>เด็กชายธนภูมิ  นุ่มมาก</v>
      </c>
      <c r="E24" s="6">
        <f>input1!E24</f>
        <v>1</v>
      </c>
      <c r="F24" s="29" t="str">
        <f>IF(E24=1,"ชาย",IF(E24=2,"หญิง","-"))</f>
        <v>ชาย</v>
      </c>
      <c r="G24" s="28">
        <f>(equal1!G25+equal2!G25+equal3!G25)/3</f>
        <v>6</v>
      </c>
      <c r="H24" s="97" t="str">
        <f>IF(G24&gt;10,"เสี่ยง/มีปัญหา","ปกติ")</f>
        <v>ปกติ</v>
      </c>
      <c r="I24" s="116">
        <f>(equal1!I25+equal2!I25+equal3!I25)/3</f>
        <v>5.666666666666667</v>
      </c>
      <c r="J24" s="97" t="str">
        <f>IF(I24&gt;9,"เสี่ยง/มีปัญหา","ปกติ")</f>
        <v>ปกติ</v>
      </c>
      <c r="K24" s="99">
        <f>(equal1!K25+equal2!K25+equal3!K25)/3</f>
        <v>6.333333333333333</v>
      </c>
      <c r="L24" s="97" t="str">
        <f>IF(K24&gt;10,"เสี่ยง/มีปัญหา","ปกติ")</f>
        <v>ปกติ</v>
      </c>
      <c r="M24" s="99">
        <f>(equal1!M25+equal2!M25+equal3!M25)/3</f>
        <v>8</v>
      </c>
      <c r="N24" s="97" t="str">
        <f>IF(M24&gt;9,"เสี่ยง/มีปัญหา","ปกติ")</f>
        <v>ปกติ</v>
      </c>
      <c r="O24" s="99">
        <f>(equal1!O25+equal2!O25+equal3!O25)/3</f>
        <v>11</v>
      </c>
      <c r="P24" s="101" t="str">
        <f>IF(O24&gt;10,"มีจุดแข็ง","ไม่มีจุดแข็ง")</f>
        <v>มีจุดแข็ง</v>
      </c>
      <c r="Q24" s="107">
        <f>G24+I24+K24+M24+O24</f>
        <v>37</v>
      </c>
      <c r="R24" s="106">
        <f>IF(Q24&lt;1,"-",Q24)</f>
        <v>37</v>
      </c>
      <c r="S24" s="103" t="str">
        <f>IF(R24&gt;48,"เสี่ยง/มีปัญหา","ปกติ")</f>
        <v>ปกติ</v>
      </c>
    </row>
    <row r="25" spans="1:19" s="13" customFormat="1" ht="18" customHeight="1">
      <c r="A25" s="123" t="s">
        <v>51</v>
      </c>
      <c r="B25" s="124" t="str">
        <f>input1!B24</f>
        <v>3/4</v>
      </c>
      <c r="C25" s="4" t="str">
        <f>input1!C24</f>
        <v>07468</v>
      </c>
      <c r="D25" s="5" t="str">
        <f>input1!D25</f>
        <v>เด็กชายทิวากร  พูลเขตรกรณ์</v>
      </c>
      <c r="E25" s="6">
        <f>input1!E24</f>
        <v>1</v>
      </c>
      <c r="F25" s="33" t="str">
        <f t="shared" si="9"/>
        <v>ชาย</v>
      </c>
      <c r="G25" s="28">
        <f>(equal1!G26+equal2!G26+equal3!G26)/3</f>
        <v>6.666666666666667</v>
      </c>
      <c r="H25" s="97" t="str">
        <f t="shared" si="10"/>
        <v>ปกติ</v>
      </c>
      <c r="I25" s="116">
        <f>(equal1!I26+equal2!I26+equal3!I26)/3</f>
        <v>5.666666666666667</v>
      </c>
      <c r="J25" s="97" t="str">
        <f t="shared" si="11"/>
        <v>ปกติ</v>
      </c>
      <c r="K25" s="99">
        <f>(equal1!K26+equal2!K26+equal3!K26)/3</f>
        <v>6.333333333333333</v>
      </c>
      <c r="L25" s="97" t="str">
        <f t="shared" si="12"/>
        <v>ปกติ</v>
      </c>
      <c r="M25" s="99">
        <f>(equal1!M26+equal2!M26+equal3!M26)/3</f>
        <v>8</v>
      </c>
      <c r="N25" s="97" t="str">
        <f t="shared" si="13"/>
        <v>ปกติ</v>
      </c>
      <c r="O25" s="99">
        <f>(equal1!O26+equal2!O26+equal3!O26)/3</f>
        <v>11.333333333333334</v>
      </c>
      <c r="P25" s="101" t="str">
        <f t="shared" si="14"/>
        <v>มีจุดแข็ง</v>
      </c>
      <c r="Q25" s="102">
        <f t="shared" si="15"/>
        <v>38</v>
      </c>
      <c r="R25" s="100">
        <f t="shared" si="16"/>
        <v>38</v>
      </c>
      <c r="S25" s="103" t="str">
        <f t="shared" si="17"/>
        <v>ปกติ</v>
      </c>
    </row>
    <row r="26" spans="1:19" s="13" customFormat="1" ht="18" customHeight="1">
      <c r="A26" s="123" t="s">
        <v>52</v>
      </c>
      <c r="B26" s="124" t="str">
        <f>input1!B26</f>
        <v>3/4</v>
      </c>
      <c r="C26" s="4" t="str">
        <f>input1!C26</f>
        <v>07361</v>
      </c>
      <c r="D26" s="5" t="str">
        <f>input1!D26</f>
        <v>เด็กหญิงกัลยา  มุจรินทร์</v>
      </c>
      <c r="E26" s="6">
        <f>input1!E26</f>
        <v>2</v>
      </c>
      <c r="F26" s="29" t="str">
        <f t="shared" si="9"/>
        <v>หญิง</v>
      </c>
      <c r="G26" s="28">
        <f>(equal1!G27+equal2!G27+equal3!G27)/3</f>
        <v>5.666666666666667</v>
      </c>
      <c r="H26" s="97" t="str">
        <f t="shared" si="10"/>
        <v>ปกติ</v>
      </c>
      <c r="I26" s="116">
        <f>(equal1!I27+equal2!I27+equal3!I27)/3</f>
        <v>5.666666666666667</v>
      </c>
      <c r="J26" s="97" t="str">
        <f t="shared" si="11"/>
        <v>ปกติ</v>
      </c>
      <c r="K26" s="99">
        <f>(equal1!K27+equal2!K27+equal3!K27)/3</f>
        <v>5</v>
      </c>
      <c r="L26" s="97" t="str">
        <f t="shared" si="12"/>
        <v>ปกติ</v>
      </c>
      <c r="M26" s="99">
        <f>(equal1!M27+equal2!M27+equal3!M27)/3</f>
        <v>7.333333333333333</v>
      </c>
      <c r="N26" s="97" t="str">
        <f t="shared" si="13"/>
        <v>ปกติ</v>
      </c>
      <c r="O26" s="99">
        <f>(equal1!O27+equal2!O27+equal3!O27)/3</f>
        <v>13</v>
      </c>
      <c r="P26" s="101" t="str">
        <f t="shared" si="14"/>
        <v>มีจุดแข็ง</v>
      </c>
      <c r="Q26" s="107">
        <f t="shared" si="15"/>
        <v>36.66666666666667</v>
      </c>
      <c r="R26" s="106">
        <f t="shared" si="16"/>
        <v>36.66666666666667</v>
      </c>
      <c r="S26" s="103" t="str">
        <f t="shared" si="17"/>
        <v>ปกติ</v>
      </c>
    </row>
    <row r="27" spans="1:19" s="13" customFormat="1" ht="18" customHeight="1">
      <c r="A27" s="123" t="s">
        <v>0</v>
      </c>
      <c r="B27" s="124" t="str">
        <f>input1!B27</f>
        <v>3/4</v>
      </c>
      <c r="C27" s="4" t="str">
        <f>input1!C27</f>
        <v>07362</v>
      </c>
      <c r="D27" s="5" t="str">
        <f>input1!D27</f>
        <v>เด็กหญิงจิดาภา  ตาลประไพ</v>
      </c>
      <c r="E27" s="6">
        <f>input1!E27</f>
        <v>2</v>
      </c>
      <c r="F27" s="29" t="str">
        <f t="shared" si="9"/>
        <v>หญิง</v>
      </c>
      <c r="G27" s="28">
        <f>(equal1!G28+equal2!G28+equal3!G28)/3</f>
        <v>6.666666666666667</v>
      </c>
      <c r="H27" s="97" t="str">
        <f t="shared" si="10"/>
        <v>ปกติ</v>
      </c>
      <c r="I27" s="116">
        <f>(equal1!I28+equal2!I28+equal3!I28)/3</f>
        <v>6.333333333333333</v>
      </c>
      <c r="J27" s="97" t="str">
        <f t="shared" si="11"/>
        <v>ปกติ</v>
      </c>
      <c r="K27" s="99">
        <f>(equal1!K28+equal2!K28+equal3!K28)/3</f>
        <v>7.333333333333333</v>
      </c>
      <c r="L27" s="97" t="str">
        <f t="shared" si="12"/>
        <v>ปกติ</v>
      </c>
      <c r="M27" s="99">
        <f>(equal1!M28+equal2!M28+equal3!M28)/3</f>
        <v>6.666666666666667</v>
      </c>
      <c r="N27" s="97" t="str">
        <f t="shared" si="13"/>
        <v>ปกติ</v>
      </c>
      <c r="O27" s="99">
        <f>(equal1!O28+equal2!O28+equal3!O28)/3</f>
        <v>13</v>
      </c>
      <c r="P27" s="101" t="str">
        <f t="shared" si="14"/>
        <v>มีจุดแข็ง</v>
      </c>
      <c r="Q27" s="107">
        <f t="shared" si="15"/>
        <v>40</v>
      </c>
      <c r="R27" s="106">
        <f t="shared" si="16"/>
        <v>40</v>
      </c>
      <c r="S27" s="103" t="str">
        <f t="shared" si="17"/>
        <v>ปกติ</v>
      </c>
    </row>
    <row r="28" spans="1:19" s="13" customFormat="1" ht="18" customHeight="1">
      <c r="A28" s="123" t="s">
        <v>1</v>
      </c>
      <c r="B28" s="124" t="str">
        <f>input1!B28</f>
        <v>3/4</v>
      </c>
      <c r="C28" s="4" t="str">
        <f>input1!C28</f>
        <v>07363</v>
      </c>
      <c r="D28" s="5" t="str">
        <f>input1!D28</f>
        <v>เด็กหญิงชุติมา  บุญประคม</v>
      </c>
      <c r="E28" s="6">
        <f>input1!E28</f>
        <v>2</v>
      </c>
      <c r="F28" s="29" t="str">
        <f t="shared" si="9"/>
        <v>หญิง</v>
      </c>
      <c r="G28" s="28">
        <f>(equal1!G29+equal2!G29+equal3!G29)/3</f>
        <v>8</v>
      </c>
      <c r="H28" s="97" t="str">
        <f t="shared" si="10"/>
        <v>ปกติ</v>
      </c>
      <c r="I28" s="116">
        <f>(equal1!I29+equal2!I29+equal3!I29)/3</f>
        <v>7.666666666666667</v>
      </c>
      <c r="J28" s="97" t="str">
        <f t="shared" si="11"/>
        <v>ปกติ</v>
      </c>
      <c r="K28" s="99">
        <f>(equal1!K29+equal2!K29+equal3!K29)/3</f>
        <v>7.666666666666667</v>
      </c>
      <c r="L28" s="97" t="str">
        <f t="shared" si="12"/>
        <v>ปกติ</v>
      </c>
      <c r="M28" s="99">
        <f>(equal1!M29+equal2!M29+equal3!M29)/3</f>
        <v>7</v>
      </c>
      <c r="N28" s="97" t="str">
        <f t="shared" si="13"/>
        <v>ปกติ</v>
      </c>
      <c r="O28" s="99">
        <f>(equal1!O29+equal2!O29+equal3!O29)/3</f>
        <v>10.333333333333334</v>
      </c>
      <c r="P28" s="101" t="str">
        <f t="shared" si="14"/>
        <v>มีจุดแข็ง</v>
      </c>
      <c r="Q28" s="107">
        <f t="shared" si="15"/>
        <v>40.66666666666667</v>
      </c>
      <c r="R28" s="106">
        <f t="shared" si="16"/>
        <v>40.66666666666667</v>
      </c>
      <c r="S28" s="103" t="str">
        <f t="shared" si="17"/>
        <v>ปกติ</v>
      </c>
    </row>
    <row r="29" spans="1:19" s="13" customFormat="1" ht="18" customHeight="1" thickBot="1">
      <c r="A29" s="123" t="s">
        <v>2</v>
      </c>
      <c r="B29" s="125" t="str">
        <f>input1!B29</f>
        <v>3/4</v>
      </c>
      <c r="C29" s="20" t="str">
        <f>input1!C29</f>
        <v>07364</v>
      </c>
      <c r="D29" s="21" t="str">
        <f>input1!D29</f>
        <v>เด็กหญิงนัทชา  แสงเงิน</v>
      </c>
      <c r="E29" s="22">
        <f>input1!E29</f>
        <v>2</v>
      </c>
      <c r="F29" s="31" t="str">
        <f t="shared" si="9"/>
        <v>หญิง</v>
      </c>
      <c r="G29" s="28">
        <f>(equal1!G30+equal2!G30+equal3!G30)/3</f>
        <v>6.666666666666667</v>
      </c>
      <c r="H29" s="112" t="str">
        <f t="shared" si="10"/>
        <v>ปกติ</v>
      </c>
      <c r="I29" s="118">
        <f>(equal1!I30+equal2!I30+equal3!I30)/3</f>
        <v>5.666666666666667</v>
      </c>
      <c r="J29" s="112" t="str">
        <f t="shared" si="11"/>
        <v>ปกติ</v>
      </c>
      <c r="K29" s="109">
        <f>(equal1!K30+equal2!K30+equal3!K30)/3</f>
        <v>7</v>
      </c>
      <c r="L29" s="112" t="str">
        <f t="shared" si="12"/>
        <v>ปกติ</v>
      </c>
      <c r="M29" s="109">
        <f>(equal1!M30+equal2!M30+equal3!M30)/3</f>
        <v>6.333333333333333</v>
      </c>
      <c r="N29" s="112" t="str">
        <f t="shared" si="13"/>
        <v>ปกติ</v>
      </c>
      <c r="O29" s="109">
        <f>(equal1!O30+equal2!O30+equal3!O30)/3</f>
        <v>13.333333333333334</v>
      </c>
      <c r="P29" s="113" t="str">
        <f t="shared" si="14"/>
        <v>มีจุดแข็ง</v>
      </c>
      <c r="Q29" s="111">
        <f t="shared" si="15"/>
        <v>39</v>
      </c>
      <c r="R29" s="110">
        <f t="shared" si="16"/>
        <v>39</v>
      </c>
      <c r="S29" s="114" t="str">
        <f t="shared" si="17"/>
        <v>ปกติ</v>
      </c>
    </row>
    <row r="30" spans="1:19" s="13" customFormat="1" ht="18" customHeight="1">
      <c r="A30" s="123" t="s">
        <v>3</v>
      </c>
      <c r="B30" s="124" t="str">
        <f>input1!B30</f>
        <v>3/4</v>
      </c>
      <c r="C30" s="4" t="str">
        <f>input1!C30</f>
        <v>07365</v>
      </c>
      <c r="D30" s="5" t="str">
        <f>input1!D30</f>
        <v>เด็กหญิงบุศญาณี  คล้ายสุบรรณ์</v>
      </c>
      <c r="E30" s="6">
        <f>input1!E30</f>
        <v>2</v>
      </c>
      <c r="F30" s="33" t="str">
        <f t="shared" si="9"/>
        <v>หญิง</v>
      </c>
      <c r="G30" s="28">
        <f>(equal1!G31+equal2!G31+equal3!G31)/3</f>
        <v>6.666666666666667</v>
      </c>
      <c r="H30" s="97" t="str">
        <f t="shared" si="10"/>
        <v>ปกติ</v>
      </c>
      <c r="I30" s="116">
        <f>(equal1!I31+equal2!I31+equal3!I31)/3</f>
        <v>6</v>
      </c>
      <c r="J30" s="97" t="str">
        <f t="shared" si="11"/>
        <v>ปกติ</v>
      </c>
      <c r="K30" s="99">
        <f>(equal1!K31+equal2!K31+equal3!K31)/3</f>
        <v>7.666666666666667</v>
      </c>
      <c r="L30" s="97" t="str">
        <f t="shared" si="12"/>
        <v>ปกติ</v>
      </c>
      <c r="M30" s="99">
        <f>(equal1!M31+equal2!M31+equal3!M31)/3</f>
        <v>8</v>
      </c>
      <c r="N30" s="97" t="str">
        <f t="shared" si="13"/>
        <v>ปกติ</v>
      </c>
      <c r="O30" s="99">
        <f>(equal1!O31+equal2!O31+equal3!O31)/3</f>
        <v>10.666666666666666</v>
      </c>
      <c r="P30" s="101" t="str">
        <f t="shared" si="14"/>
        <v>มีจุดแข็ง</v>
      </c>
      <c r="Q30" s="102">
        <f t="shared" si="15"/>
        <v>39</v>
      </c>
      <c r="R30" s="100">
        <f t="shared" si="16"/>
        <v>39</v>
      </c>
      <c r="S30" s="103" t="str">
        <f t="shared" si="17"/>
        <v>ปกติ</v>
      </c>
    </row>
    <row r="31" spans="1:31" s="13" customFormat="1" ht="18" customHeight="1">
      <c r="A31" s="123" t="s">
        <v>4</v>
      </c>
      <c r="B31" s="124" t="str">
        <f>input1!B31</f>
        <v>3/4</v>
      </c>
      <c r="C31" s="4" t="str">
        <f>input1!C31</f>
        <v>07366</v>
      </c>
      <c r="D31" s="5" t="str">
        <f>input1!D31</f>
        <v>เด็กหญิงปภาวดี  ม่วงมี</v>
      </c>
      <c r="E31" s="6">
        <f>input1!E31</f>
        <v>2</v>
      </c>
      <c r="F31" s="29" t="str">
        <f t="shared" si="9"/>
        <v>หญิง</v>
      </c>
      <c r="G31" s="28">
        <f>(equal1!G32+equal2!G32+equal3!G32)/3</f>
        <v>7</v>
      </c>
      <c r="H31" s="97" t="str">
        <f t="shared" si="10"/>
        <v>ปกติ</v>
      </c>
      <c r="I31" s="116">
        <f>(equal1!I32+equal2!I32+equal3!I32)/3</f>
        <v>7.333333333333333</v>
      </c>
      <c r="J31" s="97" t="str">
        <f t="shared" si="11"/>
        <v>ปกติ</v>
      </c>
      <c r="K31" s="99">
        <f>(equal1!K32+equal2!K32+equal3!K32)/3</f>
        <v>8.333333333333334</v>
      </c>
      <c r="L31" s="97" t="str">
        <f t="shared" si="12"/>
        <v>ปกติ</v>
      </c>
      <c r="M31" s="99">
        <f>(equal1!M32+equal2!M32+equal3!M32)/3</f>
        <v>6.666666666666667</v>
      </c>
      <c r="N31" s="97" t="str">
        <f t="shared" si="13"/>
        <v>ปกติ</v>
      </c>
      <c r="O31" s="99">
        <f>(equal1!O32+equal2!O32+equal3!O32)/3</f>
        <v>11.666666666666666</v>
      </c>
      <c r="P31" s="101" t="str">
        <f t="shared" si="14"/>
        <v>มีจุดแข็ง</v>
      </c>
      <c r="Q31" s="107">
        <f t="shared" si="15"/>
        <v>41</v>
      </c>
      <c r="R31" s="106">
        <f t="shared" si="16"/>
        <v>41</v>
      </c>
      <c r="S31" s="103" t="str">
        <f t="shared" si="17"/>
        <v>ปกติ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3" customFormat="1" ht="18" customHeight="1">
      <c r="A32" s="123" t="s">
        <v>5</v>
      </c>
      <c r="B32" s="124" t="str">
        <f>input1!B32</f>
        <v>3/4</v>
      </c>
      <c r="C32" s="4" t="str">
        <f>input1!C32</f>
        <v>07367</v>
      </c>
      <c r="D32" s="5" t="str">
        <f>input1!D32</f>
        <v>เด็กหญิงลลิตา  บากบั่น</v>
      </c>
      <c r="E32" s="6">
        <f>input1!E32</f>
        <v>2</v>
      </c>
      <c r="F32" s="29" t="str">
        <f t="shared" si="9"/>
        <v>หญิง</v>
      </c>
      <c r="G32" s="28">
        <f>(equal1!G33+equal2!G33+equal3!G33)/3</f>
        <v>6.333333333333333</v>
      </c>
      <c r="H32" s="97" t="str">
        <f t="shared" si="10"/>
        <v>ปกติ</v>
      </c>
      <c r="I32" s="116">
        <f>(equal1!I33+equal2!I33+equal3!I33)/3</f>
        <v>5.666666666666667</v>
      </c>
      <c r="J32" s="97" t="str">
        <f t="shared" si="11"/>
        <v>ปกติ</v>
      </c>
      <c r="K32" s="99">
        <f>(equal1!K33+equal2!K33+equal3!K33)/3</f>
        <v>6</v>
      </c>
      <c r="L32" s="97" t="str">
        <f t="shared" si="12"/>
        <v>ปกติ</v>
      </c>
      <c r="M32" s="99">
        <f>(equal1!M33+equal2!M33+equal3!M33)/3</f>
        <v>7</v>
      </c>
      <c r="N32" s="97" t="str">
        <f t="shared" si="13"/>
        <v>ปกติ</v>
      </c>
      <c r="O32" s="99">
        <f>(equal1!O33+equal2!O33+equal3!O33)/3</f>
        <v>12.666666666666666</v>
      </c>
      <c r="P32" s="101" t="str">
        <f t="shared" si="14"/>
        <v>มีจุดแข็ง</v>
      </c>
      <c r="Q32" s="107">
        <f t="shared" si="15"/>
        <v>37.666666666666664</v>
      </c>
      <c r="R32" s="106">
        <f t="shared" si="16"/>
        <v>37.666666666666664</v>
      </c>
      <c r="S32" s="103" t="str">
        <f t="shared" si="17"/>
        <v>ปกติ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18" customHeight="1">
      <c r="A33" s="123" t="s">
        <v>6</v>
      </c>
      <c r="B33" s="124" t="str">
        <f>input1!B33</f>
        <v>3/4</v>
      </c>
      <c r="C33" s="4" t="str">
        <f>input1!C33</f>
        <v>07368</v>
      </c>
      <c r="D33" s="5" t="str">
        <f>input1!D33</f>
        <v>เด็กหญิงศรีสุดา  วิกาเงิน</v>
      </c>
      <c r="E33" s="6">
        <f>input1!E33</f>
        <v>2</v>
      </c>
      <c r="F33" s="29" t="str">
        <f t="shared" si="9"/>
        <v>หญิง</v>
      </c>
      <c r="G33" s="28">
        <f>(equal1!G34+equal2!G34+equal3!G34)/3</f>
        <v>11.333333333333334</v>
      </c>
      <c r="H33" s="97" t="str">
        <f t="shared" si="10"/>
        <v>เสี่ยง/มีปัญหา</v>
      </c>
      <c r="I33" s="116">
        <f>(equal1!I34+equal2!I34+equal3!I34)/3</f>
        <v>6</v>
      </c>
      <c r="J33" s="97" t="str">
        <f t="shared" si="11"/>
        <v>ปกติ</v>
      </c>
      <c r="K33" s="99">
        <f>(equal1!K34+equal2!K34+equal3!K34)/3</f>
        <v>7</v>
      </c>
      <c r="L33" s="97" t="str">
        <f t="shared" si="12"/>
        <v>ปกติ</v>
      </c>
      <c r="M33" s="99">
        <f>(equal1!M34+equal2!M34+equal3!M34)/3</f>
        <v>6.333333333333333</v>
      </c>
      <c r="N33" s="97" t="str">
        <f t="shared" si="13"/>
        <v>ปกติ</v>
      </c>
      <c r="O33" s="99">
        <f>(equal1!O34+equal2!O34+equal3!O34)/3</f>
        <v>13.333333333333334</v>
      </c>
      <c r="P33" s="101" t="str">
        <f t="shared" si="14"/>
        <v>มีจุดแข็ง</v>
      </c>
      <c r="Q33" s="107">
        <f t="shared" si="15"/>
        <v>44</v>
      </c>
      <c r="R33" s="106">
        <f t="shared" si="16"/>
        <v>44</v>
      </c>
      <c r="S33" s="103" t="str">
        <f t="shared" si="17"/>
        <v>ปกติ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18" customHeight="1" thickBot="1">
      <c r="A34" s="123" t="s">
        <v>7</v>
      </c>
      <c r="B34" s="125" t="str">
        <f>input1!B34</f>
        <v>3/4</v>
      </c>
      <c r="C34" s="20" t="str">
        <f>input1!C34</f>
        <v>07369</v>
      </c>
      <c r="D34" s="21" t="str">
        <f>input1!D34</f>
        <v>เด็กหญิงสมใจ  สีทา</v>
      </c>
      <c r="E34" s="22">
        <f>input1!E34</f>
        <v>2</v>
      </c>
      <c r="F34" s="31" t="str">
        <f t="shared" si="9"/>
        <v>หญิง</v>
      </c>
      <c r="G34" s="28">
        <f>(equal1!G35+equal2!G35+equal3!G35)/3</f>
        <v>6</v>
      </c>
      <c r="H34" s="112" t="str">
        <f t="shared" si="10"/>
        <v>ปกติ</v>
      </c>
      <c r="I34" s="118">
        <f>(equal1!I35+equal2!I35+equal3!I35)/3</f>
        <v>6</v>
      </c>
      <c r="J34" s="112" t="str">
        <f t="shared" si="11"/>
        <v>ปกติ</v>
      </c>
      <c r="K34" s="109">
        <f>(equal1!K35+equal2!K35+equal3!K35)/3</f>
        <v>7.333333333333333</v>
      </c>
      <c r="L34" s="112" t="str">
        <f t="shared" si="12"/>
        <v>ปกติ</v>
      </c>
      <c r="M34" s="109">
        <f>(equal1!M35+equal2!M35+equal3!M35)/3</f>
        <v>6.666666666666667</v>
      </c>
      <c r="N34" s="112" t="str">
        <f t="shared" si="13"/>
        <v>ปกติ</v>
      </c>
      <c r="O34" s="109">
        <f>(equal1!O35+equal2!O35+equal3!O35)/3</f>
        <v>12.333333333333334</v>
      </c>
      <c r="P34" s="113" t="str">
        <f t="shared" si="14"/>
        <v>มีจุดแข็ง</v>
      </c>
      <c r="Q34" s="111">
        <f t="shared" si="15"/>
        <v>38.333333333333336</v>
      </c>
      <c r="R34" s="110">
        <f t="shared" si="16"/>
        <v>38.333333333333336</v>
      </c>
      <c r="S34" s="114" t="str">
        <f t="shared" si="17"/>
        <v>ปกติ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18" customHeight="1" thickBot="1">
      <c r="A35" s="123" t="s">
        <v>8</v>
      </c>
      <c r="B35" s="125" t="str">
        <f>input1!B35</f>
        <v>3/4</v>
      </c>
      <c r="C35" s="20" t="str">
        <f>input1!C35</f>
        <v>07370</v>
      </c>
      <c r="D35" s="21" t="str">
        <f>input1!D35</f>
        <v>เด็กหญิงสุกันยา  ภูยาฟ้า</v>
      </c>
      <c r="E35" s="22">
        <f>input1!E35</f>
        <v>2</v>
      </c>
      <c r="F35" s="31" t="str">
        <f>IF(E35=1,"ชาย",IF(E35=2,"หญิง","-"))</f>
        <v>หญิง</v>
      </c>
      <c r="G35" s="28">
        <f>(equal1!G36+equal2!G36+equal3!G36)/3</f>
        <v>4.666666666666667</v>
      </c>
      <c r="H35" s="112" t="str">
        <f>IF(G35&gt;10,"เสี่ยง/มีปัญหา","ปกติ")</f>
        <v>ปกติ</v>
      </c>
      <c r="I35" s="118">
        <f>(equal1!I36+equal2!I36+equal3!I36)/3</f>
        <v>6.666666666666667</v>
      </c>
      <c r="J35" s="112" t="str">
        <f>IF(I35&gt;9,"เสี่ยง/มีปัญหา","ปกติ")</f>
        <v>ปกติ</v>
      </c>
      <c r="K35" s="109">
        <f>(equal1!K36+equal2!K36+equal3!K36)/3</f>
        <v>6</v>
      </c>
      <c r="L35" s="112" t="str">
        <f>IF(K35&gt;10,"เสี่ยง/มีปัญหา","ปกติ")</f>
        <v>ปกติ</v>
      </c>
      <c r="M35" s="109">
        <f>(equal1!M36+equal2!M36+equal3!M36)/3</f>
        <v>6</v>
      </c>
      <c r="N35" s="112" t="str">
        <f>IF(M35&gt;9,"เสี่ยง/มีปัญหา","ปกติ")</f>
        <v>ปกติ</v>
      </c>
      <c r="O35" s="109">
        <f>(equal1!O36+equal2!O36+equal3!O36)/3</f>
        <v>10.333333333333334</v>
      </c>
      <c r="P35" s="113" t="str">
        <f>IF(O35&gt;10,"มีจุดแข็ง","ไม่มีจุดแข็ง")</f>
        <v>มีจุดแข็ง</v>
      </c>
      <c r="Q35" s="111">
        <f>G35+I35+K35+M35+O35</f>
        <v>33.66666666666667</v>
      </c>
      <c r="R35" s="110">
        <f>IF(Q35&lt;1,"-",Q35)</f>
        <v>33.66666666666667</v>
      </c>
      <c r="S35" s="114" t="str">
        <f>IF(R35&gt;48,"เสี่ยง/มีปัญหา","ปกติ")</f>
        <v>ปกติ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19" s="13" customFormat="1" ht="18" customHeight="1" thickBot="1">
      <c r="A36" s="123" t="s">
        <v>9</v>
      </c>
      <c r="B36" s="125" t="str">
        <f>input1!B36</f>
        <v>3/4</v>
      </c>
      <c r="C36" s="20" t="str">
        <f>input1!C36</f>
        <v>07371</v>
      </c>
      <c r="D36" s="21" t="str">
        <f>input1!D36</f>
        <v>เด็กหญิงสุมณฑา  สิงห์ทอง</v>
      </c>
      <c r="E36" s="22">
        <f>input1!E36</f>
        <v>2</v>
      </c>
      <c r="F36" s="31" t="str">
        <f>IF(E36=1,"ชาย",IF(E36=2,"หญิง","-"))</f>
        <v>หญิง</v>
      </c>
      <c r="G36" s="28">
        <f>(equal1!G37+equal2!G37+equal3!G37)/3</f>
        <v>5.666666666666667</v>
      </c>
      <c r="H36" s="112" t="str">
        <f>IF(G36&gt;10,"เสี่ยง/มีปัญหา","ปกติ")</f>
        <v>ปกติ</v>
      </c>
      <c r="I36" s="118">
        <f>(equal1!I37+equal2!I37+equal3!I37)/3</f>
        <v>6</v>
      </c>
      <c r="J36" s="112" t="str">
        <f>IF(I36&gt;9,"เสี่ยง/มีปัญหา","ปกติ")</f>
        <v>ปกติ</v>
      </c>
      <c r="K36" s="109">
        <f>(equal1!K37+equal2!K37+equal3!K37)/3</f>
        <v>5.666666666666667</v>
      </c>
      <c r="L36" s="112" t="str">
        <f>IF(K36&gt;10,"เสี่ยง/มีปัญหา","ปกติ")</f>
        <v>ปกติ</v>
      </c>
      <c r="M36" s="109">
        <f>(equal1!M37+equal2!M37+equal3!M37)/3</f>
        <v>6.333333333333333</v>
      </c>
      <c r="N36" s="112" t="str">
        <f>IF(M36&gt;9,"เสี่ยง/มีปัญหา","ปกติ")</f>
        <v>ปกติ</v>
      </c>
      <c r="O36" s="109">
        <f>(equal1!O37+equal2!O37+equal3!O37)/3</f>
        <v>12.666666666666666</v>
      </c>
      <c r="P36" s="113" t="str">
        <f>IF(O36&gt;10,"มีจุดแข็ง","ไม่มีจุดแข็ง")</f>
        <v>มีจุดแข็ง</v>
      </c>
      <c r="Q36" s="111">
        <f>G36+I36+K36+M36+O36</f>
        <v>36.333333333333336</v>
      </c>
      <c r="R36" s="110">
        <f>IF(Q36&lt;1,"-",Q36)</f>
        <v>36.333333333333336</v>
      </c>
      <c r="S36" s="114" t="str">
        <f>IF(R36&gt;48,"เสี่ยง/มีปัญหา","ปกติ")</f>
        <v>ปกติ</v>
      </c>
    </row>
    <row r="37" spans="4:8" ht="20.25">
      <c r="D37" s="14"/>
      <c r="E37" s="14"/>
      <c r="F37" s="14"/>
      <c r="G37" s="14"/>
      <c r="H37" s="14"/>
    </row>
    <row r="38" spans="3:8" ht="21">
      <c r="C38" s="34" t="s">
        <v>40</v>
      </c>
      <c r="D38" s="34"/>
      <c r="E38" s="16"/>
      <c r="F38" s="35"/>
      <c r="G38" s="34"/>
      <c r="H38" s="34"/>
    </row>
    <row r="39" spans="3:8" ht="21">
      <c r="C39" s="16"/>
      <c r="D39" s="16" t="s">
        <v>41</v>
      </c>
      <c r="E39" s="16"/>
      <c r="F39" s="16" t="s">
        <v>41</v>
      </c>
      <c r="G39" s="16"/>
      <c r="H39" s="16"/>
    </row>
  </sheetData>
  <sheetProtection/>
  <mergeCells count="3">
    <mergeCell ref="A1:F1"/>
    <mergeCell ref="A2:F2"/>
    <mergeCell ref="H1:S1"/>
  </mergeCells>
  <printOptions/>
  <pageMargins left="0.5511811023622047" right="0.35433070866141736" top="0.1968503937007874" bottom="0.1968503937007874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M2" sqref="M2"/>
    </sheetView>
  </sheetViews>
  <sheetFormatPr defaultColWidth="9.140625" defaultRowHeight="21.75"/>
  <cols>
    <col min="1" max="16384" width="9.140625" style="2" customWidth="1"/>
  </cols>
  <sheetData>
    <row r="1" spans="1:9" ht="23.25">
      <c r="A1" s="2" t="s">
        <v>53</v>
      </c>
      <c r="D1" s="2" t="str">
        <f>input1!A2</f>
        <v>ชั้น ม.3/4 นายวิทูล  บินชัย / นางสาวอรวรรณ  อุดมสุข</v>
      </c>
      <c r="I1" s="2" t="s">
        <v>146</v>
      </c>
    </row>
    <row r="9" spans="3:7" ht="20.25">
      <c r="C9" s="2" t="s">
        <v>10</v>
      </c>
      <c r="D9" s="2" t="s">
        <v>44</v>
      </c>
      <c r="E9" s="2" t="s">
        <v>11</v>
      </c>
      <c r="F9" s="2" t="s">
        <v>42</v>
      </c>
      <c r="G9" s="2" t="s">
        <v>43</v>
      </c>
    </row>
    <row r="10" spans="2:7" ht="20.25">
      <c r="B10" s="2" t="s">
        <v>46</v>
      </c>
      <c r="C10" s="2">
        <f>COUNTIF(summary!H4:summary!H36,"=ปกติ")</f>
        <v>32</v>
      </c>
      <c r="D10" s="2">
        <f>COUNTIF(summary!J4:summary!J36,"=ปกติ")</f>
        <v>32</v>
      </c>
      <c r="E10" s="2">
        <f>COUNTIF(summary!L4:summary!L36,"=ปกติ")</f>
        <v>29</v>
      </c>
      <c r="F10" s="2">
        <f>COUNTIF(summary!N4:summary!N36,"=ปกติ")</f>
        <v>29</v>
      </c>
      <c r="G10" s="2">
        <f>COUNTIF(summary!P4:summary!P36,"=มีจุดแข็ง")</f>
        <v>24</v>
      </c>
    </row>
    <row r="11" spans="2:7" ht="20.25">
      <c r="B11" s="2" t="s">
        <v>47</v>
      </c>
      <c r="C11" s="2">
        <f>COUNTIF(summary!H4:summary!H36,"=เสี่ยง/มีปัญหา")</f>
        <v>1</v>
      </c>
      <c r="D11" s="2">
        <f>COUNTIF(summary!J4:summary!J36,"=เสี่ยง/มีปัญหา")</f>
        <v>1</v>
      </c>
      <c r="E11" s="2">
        <f>COUNTIF(summary!L4:summary!L36,"=เสี่ยง/มีปัญหา")</f>
        <v>4</v>
      </c>
      <c r="F11" s="2">
        <f>COUNTIF(summary!N4:summary!N36,"=เสี่ยง/มีปัญหา")</f>
        <v>4</v>
      </c>
      <c r="G11" s="2">
        <f>COUNTIF(summary!P4:summary!P36,"=ไม่มีจุดแข็ง")</f>
        <v>9</v>
      </c>
    </row>
    <row r="15" spans="2:3" ht="20.25">
      <c r="B15" s="2" t="s">
        <v>46</v>
      </c>
      <c r="C15" s="2">
        <f>COUNTIF(summary!S4:summary!S36,"=ปกติ")</f>
        <v>33</v>
      </c>
    </row>
    <row r="16" spans="2:3" ht="20.25">
      <c r="B16" s="2" t="s">
        <v>45</v>
      </c>
      <c r="C16" s="2">
        <f>COUNTIF(summary!S4:summary!S36,"=เสี่ยง/มีปัญหา")</f>
        <v>0</v>
      </c>
    </row>
    <row r="32" ht="20.25">
      <c r="E32" s="2" t="s">
        <v>73</v>
      </c>
    </row>
    <row r="33" ht="20.25">
      <c r="E33" s="2" t="str">
        <f>D1</f>
        <v>ชั้น ม.3/4 นายวิทูล  บินชัย / นางสาวอรวรรณ  อุดมสุข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selection activeCell="E25" sqref="E25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9.8515625" style="2" customWidth="1"/>
    <col min="5" max="5" width="9.140625" style="2" customWidth="1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 customWidth="1"/>
  </cols>
  <sheetData>
    <row r="1" spans="1:45" ht="22.5" customHeight="1" thickBot="1">
      <c r="A1" s="279" t="s">
        <v>19</v>
      </c>
      <c r="B1" s="280"/>
      <c r="C1" s="280"/>
      <c r="D1" s="280"/>
      <c r="E1" s="281"/>
      <c r="F1" s="279" t="s">
        <v>26</v>
      </c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1"/>
      <c r="AE1" s="164"/>
      <c r="AF1" s="282" t="s">
        <v>10</v>
      </c>
      <c r="AG1" s="165"/>
      <c r="AH1" s="166"/>
      <c r="AI1" s="273" t="s">
        <v>20</v>
      </c>
      <c r="AJ1" s="167"/>
      <c r="AK1" s="165"/>
      <c r="AL1" s="165"/>
      <c r="AM1" s="270" t="s">
        <v>11</v>
      </c>
      <c r="AN1" s="165"/>
      <c r="AO1" s="165"/>
      <c r="AP1" s="166"/>
      <c r="AQ1" s="273" t="s">
        <v>12</v>
      </c>
      <c r="AR1" s="167"/>
      <c r="AS1" s="276" t="s">
        <v>21</v>
      </c>
    </row>
    <row r="2" spans="1:45" ht="24.75" thickBot="1">
      <c r="A2" s="279" t="str">
        <f>input1!A2</f>
        <v>ชั้น ม.3/4 นายวิทูล  บินชัย / นางสาวอรวรรณ  อุดมสุข</v>
      </c>
      <c r="B2" s="280"/>
      <c r="C2" s="280"/>
      <c r="D2" s="280"/>
      <c r="E2" s="281"/>
      <c r="F2" s="279" t="s">
        <v>18</v>
      </c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1"/>
      <c r="AE2" s="168"/>
      <c r="AF2" s="283"/>
      <c r="AG2" s="169"/>
      <c r="AH2" s="170"/>
      <c r="AI2" s="274"/>
      <c r="AJ2" s="171"/>
      <c r="AK2" s="169"/>
      <c r="AL2" s="169"/>
      <c r="AM2" s="271"/>
      <c r="AN2" s="169"/>
      <c r="AO2" s="169"/>
      <c r="AP2" s="170"/>
      <c r="AQ2" s="274"/>
      <c r="AR2" s="171"/>
      <c r="AS2" s="277"/>
    </row>
    <row r="3" spans="1:45" ht="24.75" thickBot="1">
      <c r="A3" s="162" t="s">
        <v>14</v>
      </c>
      <c r="B3" s="235" t="s">
        <v>13</v>
      </c>
      <c r="C3" s="163" t="s">
        <v>15</v>
      </c>
      <c r="D3" s="172" t="s">
        <v>16</v>
      </c>
      <c r="E3" s="163" t="s">
        <v>17</v>
      </c>
      <c r="F3" s="173">
        <v>1</v>
      </c>
      <c r="G3" s="174">
        <v>2</v>
      </c>
      <c r="H3" s="174">
        <v>3</v>
      </c>
      <c r="I3" s="174">
        <v>4</v>
      </c>
      <c r="J3" s="175">
        <v>5</v>
      </c>
      <c r="K3" s="176">
        <v>6</v>
      </c>
      <c r="L3" s="174">
        <v>7</v>
      </c>
      <c r="M3" s="174">
        <v>8</v>
      </c>
      <c r="N3" s="174">
        <v>9</v>
      </c>
      <c r="O3" s="177">
        <v>10</v>
      </c>
      <c r="P3" s="173">
        <v>11</v>
      </c>
      <c r="Q3" s="174">
        <v>12</v>
      </c>
      <c r="R3" s="174">
        <v>13</v>
      </c>
      <c r="S3" s="174">
        <v>14</v>
      </c>
      <c r="T3" s="175">
        <v>15</v>
      </c>
      <c r="U3" s="176">
        <v>16</v>
      </c>
      <c r="V3" s="174">
        <v>17</v>
      </c>
      <c r="W3" s="174">
        <v>18</v>
      </c>
      <c r="X3" s="174">
        <v>19</v>
      </c>
      <c r="Y3" s="177">
        <v>20</v>
      </c>
      <c r="Z3" s="173">
        <v>21</v>
      </c>
      <c r="AA3" s="174">
        <v>22</v>
      </c>
      <c r="AB3" s="174">
        <v>23</v>
      </c>
      <c r="AC3" s="174">
        <v>24</v>
      </c>
      <c r="AD3" s="175">
        <v>25</v>
      </c>
      <c r="AE3" s="168"/>
      <c r="AF3" s="284"/>
      <c r="AG3" s="178"/>
      <c r="AH3" s="179"/>
      <c r="AI3" s="275"/>
      <c r="AJ3" s="180"/>
      <c r="AK3" s="178"/>
      <c r="AL3" s="178"/>
      <c r="AM3" s="272"/>
      <c r="AN3" s="178"/>
      <c r="AO3" s="178"/>
      <c r="AP3" s="179"/>
      <c r="AQ3" s="275"/>
      <c r="AR3" s="180"/>
      <c r="AS3" s="278"/>
    </row>
    <row r="4" spans="1:46" s="13" customFormat="1" ht="20.25" customHeight="1">
      <c r="A4" s="181" t="s">
        <v>57</v>
      </c>
      <c r="B4" s="236" t="str">
        <f>input1!B4</f>
        <v>3/4</v>
      </c>
      <c r="C4" s="182" t="str">
        <f>input1!C4</f>
        <v>07337</v>
      </c>
      <c r="D4" s="183" t="str">
        <f>input1!D4</f>
        <v>เด็กชายเจษฎาพร  สำราญ</v>
      </c>
      <c r="E4" s="184">
        <f>input1!E4</f>
        <v>1</v>
      </c>
      <c r="F4" s="201">
        <v>1</v>
      </c>
      <c r="G4" s="202">
        <v>3</v>
      </c>
      <c r="H4" s="202">
        <v>2</v>
      </c>
      <c r="I4" s="202">
        <v>2</v>
      </c>
      <c r="J4" s="203">
        <v>2</v>
      </c>
      <c r="K4" s="204">
        <v>1</v>
      </c>
      <c r="L4" s="202">
        <v>1</v>
      </c>
      <c r="M4" s="202">
        <v>1</v>
      </c>
      <c r="N4" s="202">
        <v>1</v>
      </c>
      <c r="O4" s="205">
        <v>3</v>
      </c>
      <c r="P4" s="201">
        <v>1</v>
      </c>
      <c r="Q4" s="202">
        <v>1</v>
      </c>
      <c r="R4" s="202">
        <v>1</v>
      </c>
      <c r="S4" s="202">
        <v>1</v>
      </c>
      <c r="T4" s="203">
        <v>3</v>
      </c>
      <c r="U4" s="204">
        <v>1</v>
      </c>
      <c r="V4" s="202">
        <v>1</v>
      </c>
      <c r="W4" s="202">
        <v>3</v>
      </c>
      <c r="X4" s="202">
        <v>1</v>
      </c>
      <c r="Y4" s="205">
        <v>1</v>
      </c>
      <c r="Z4" s="201">
        <v>1</v>
      </c>
      <c r="AA4" s="202">
        <v>1</v>
      </c>
      <c r="AB4" s="202">
        <v>2</v>
      </c>
      <c r="AC4" s="202">
        <v>1</v>
      </c>
      <c r="AD4" s="203">
        <v>1</v>
      </c>
      <c r="AE4" s="151">
        <f>H4+M4+R4+U4+AC4</f>
        <v>6</v>
      </c>
      <c r="AF4" s="152">
        <f>IF(AE4=0,"0",AE4)</f>
        <v>6</v>
      </c>
      <c r="AG4" s="153">
        <f>IF(L4=3,1,IF(L4=2,2,IF(L4=1,3)))</f>
        <v>3</v>
      </c>
      <c r="AH4" s="153">
        <f>J4+AG4+Q4+W4+AA4</f>
        <v>10</v>
      </c>
      <c r="AI4" s="153">
        <f>IF(AH4=0,"0",AH4)</f>
        <v>10</v>
      </c>
      <c r="AJ4" s="153">
        <f>IF(Z4=3,1,IF(Z4=2,2,IF(Z4=1,3)))</f>
        <v>3</v>
      </c>
      <c r="AK4" s="153">
        <f>IF(AD4=3,1,IF(AD4=2,2,IF(AD4=1,3)))</f>
        <v>3</v>
      </c>
      <c r="AL4" s="153">
        <f>G4+O4+T4+AJ4+AK4</f>
        <v>15</v>
      </c>
      <c r="AM4" s="153">
        <f>IF(AL4=0,"0",AL4)</f>
        <v>15</v>
      </c>
      <c r="AN4" s="153">
        <f>IF(P4=3,1,IF(P4=2,2,IF(P4=1,3)))</f>
        <v>3</v>
      </c>
      <c r="AO4" s="153">
        <f>IF(S4=3,1,IF(S4=2,2,IF(S4=1,3)))</f>
        <v>3</v>
      </c>
      <c r="AP4" s="153">
        <f>K4+AN4+AO4+X4+AB4</f>
        <v>10</v>
      </c>
      <c r="AQ4" s="153">
        <f>IF(AP4=0,"0",AP4)</f>
        <v>10</v>
      </c>
      <c r="AR4" s="153">
        <f>F4+I4+N4+V4+Y4</f>
        <v>6</v>
      </c>
      <c r="AS4" s="161">
        <f>IF(AR4=0,"0",AR4)</f>
        <v>6</v>
      </c>
      <c r="AT4" s="12"/>
    </row>
    <row r="5" spans="1:46" s="13" customFormat="1" ht="20.25" customHeight="1">
      <c r="A5" s="181" t="s">
        <v>58</v>
      </c>
      <c r="B5" s="236" t="str">
        <f>input1!B5</f>
        <v>3/4</v>
      </c>
      <c r="C5" s="182" t="str">
        <f>input1!C5</f>
        <v>07338</v>
      </c>
      <c r="D5" s="183" t="str">
        <f>input1!D5</f>
        <v>เด็กชายณัฐกรณ์  เทียนสอาด</v>
      </c>
      <c r="E5" s="184">
        <f>input1!E5</f>
        <v>1</v>
      </c>
      <c r="F5" s="185">
        <v>1</v>
      </c>
      <c r="G5" s="186">
        <v>3</v>
      </c>
      <c r="H5" s="186">
        <v>1</v>
      </c>
      <c r="I5" s="186">
        <v>1</v>
      </c>
      <c r="J5" s="187">
        <v>1</v>
      </c>
      <c r="K5" s="188">
        <v>1</v>
      </c>
      <c r="L5" s="186">
        <v>1</v>
      </c>
      <c r="M5" s="186">
        <v>1</v>
      </c>
      <c r="N5" s="186">
        <v>1</v>
      </c>
      <c r="O5" s="189">
        <v>3</v>
      </c>
      <c r="P5" s="185">
        <v>2</v>
      </c>
      <c r="Q5" s="186">
        <v>2</v>
      </c>
      <c r="R5" s="186">
        <v>1</v>
      </c>
      <c r="S5" s="186">
        <v>1</v>
      </c>
      <c r="T5" s="187">
        <v>3</v>
      </c>
      <c r="U5" s="188">
        <v>1</v>
      </c>
      <c r="V5" s="186">
        <v>1</v>
      </c>
      <c r="W5" s="186">
        <v>3</v>
      </c>
      <c r="X5" s="186">
        <v>1</v>
      </c>
      <c r="Y5" s="189">
        <v>1</v>
      </c>
      <c r="Z5" s="185">
        <v>1</v>
      </c>
      <c r="AA5" s="186">
        <v>1</v>
      </c>
      <c r="AB5" s="186">
        <v>1</v>
      </c>
      <c r="AC5" s="186">
        <v>1</v>
      </c>
      <c r="AD5" s="187">
        <v>1</v>
      </c>
      <c r="AE5" s="151">
        <f aca="true" t="shared" si="0" ref="AE5:AE36">H5+M5+R5+U5+AC5</f>
        <v>5</v>
      </c>
      <c r="AF5" s="152">
        <f aca="true" t="shared" si="1" ref="AF5:AF36">IF(AE5=0,"0",AE5)</f>
        <v>5</v>
      </c>
      <c r="AG5" s="153">
        <f aca="true" t="shared" si="2" ref="AG5:AG36">IF(L5=3,1,IF(L5=2,2,IF(L5=1,3)))</f>
        <v>3</v>
      </c>
      <c r="AH5" s="153">
        <f aca="true" t="shared" si="3" ref="AH5:AH36">J5+AG5+Q5+W5+AA5</f>
        <v>10</v>
      </c>
      <c r="AI5" s="153">
        <f aca="true" t="shared" si="4" ref="AI5:AI36">IF(AH5=0,"0",AH5)</f>
        <v>10</v>
      </c>
      <c r="AJ5" s="153">
        <f aca="true" t="shared" si="5" ref="AJ5:AJ36">IF(Z5=3,1,IF(Z5=2,2,IF(Z5=1,3)))</f>
        <v>3</v>
      </c>
      <c r="AK5" s="153">
        <f aca="true" t="shared" si="6" ref="AK5:AK36">IF(AD5=3,1,IF(AD5=2,2,IF(AD5=1,3)))</f>
        <v>3</v>
      </c>
      <c r="AL5" s="153">
        <f aca="true" t="shared" si="7" ref="AL5:AL36">G5+O5+T5+AJ5+AK5</f>
        <v>15</v>
      </c>
      <c r="AM5" s="153">
        <f aca="true" t="shared" si="8" ref="AM5:AM36">IF(AL5=0,"0",AL5)</f>
        <v>15</v>
      </c>
      <c r="AN5" s="153">
        <f aca="true" t="shared" si="9" ref="AN5:AN36">IF(P5=3,1,IF(P5=2,2,IF(P5=1,3)))</f>
        <v>2</v>
      </c>
      <c r="AO5" s="153">
        <f aca="true" t="shared" si="10" ref="AO5:AO36">IF(S5=3,1,IF(S5=2,2,IF(S5=1,3)))</f>
        <v>3</v>
      </c>
      <c r="AP5" s="153">
        <f aca="true" t="shared" si="11" ref="AP5:AP36">K5+AN5+AO5+X5+AB5</f>
        <v>8</v>
      </c>
      <c r="AQ5" s="153">
        <f aca="true" t="shared" si="12" ref="AQ5:AQ36">IF(AP5=0,"0",AP5)</f>
        <v>8</v>
      </c>
      <c r="AR5" s="153">
        <f aca="true" t="shared" si="13" ref="AR5:AR36">F5+I5+N5+V5+Y5</f>
        <v>5</v>
      </c>
      <c r="AS5" s="161">
        <f aca="true" t="shared" si="14" ref="AS5:AS36">IF(AR5=0,"0",AR5)</f>
        <v>5</v>
      </c>
      <c r="AT5" s="12"/>
    </row>
    <row r="6" spans="1:46" s="13" customFormat="1" ht="19.5" customHeight="1">
      <c r="A6" s="181" t="s">
        <v>59</v>
      </c>
      <c r="B6" s="236" t="str">
        <f>input1!B6</f>
        <v>3/4</v>
      </c>
      <c r="C6" s="182" t="str">
        <f>input1!C6</f>
        <v>07339</v>
      </c>
      <c r="D6" s="183" t="str">
        <f>input1!D6</f>
        <v>เด็กชายธนกร  พึ่งรอด</v>
      </c>
      <c r="E6" s="184">
        <f>input1!E6</f>
        <v>1</v>
      </c>
      <c r="F6" s="185">
        <v>1</v>
      </c>
      <c r="G6" s="186">
        <v>1</v>
      </c>
      <c r="H6" s="186">
        <v>1</v>
      </c>
      <c r="I6" s="186">
        <v>1</v>
      </c>
      <c r="J6" s="187">
        <v>1</v>
      </c>
      <c r="K6" s="188">
        <v>1</v>
      </c>
      <c r="L6" s="186">
        <v>1</v>
      </c>
      <c r="M6" s="186">
        <v>1</v>
      </c>
      <c r="N6" s="186">
        <v>1</v>
      </c>
      <c r="O6" s="189">
        <v>1</v>
      </c>
      <c r="P6" s="185">
        <v>2</v>
      </c>
      <c r="Q6" s="186">
        <v>3</v>
      </c>
      <c r="R6" s="186">
        <v>1</v>
      </c>
      <c r="S6" s="186">
        <v>1</v>
      </c>
      <c r="T6" s="187">
        <v>2</v>
      </c>
      <c r="U6" s="188">
        <v>1</v>
      </c>
      <c r="V6" s="186">
        <v>1</v>
      </c>
      <c r="W6" s="186">
        <v>3</v>
      </c>
      <c r="X6" s="186">
        <v>1</v>
      </c>
      <c r="Y6" s="189">
        <v>1</v>
      </c>
      <c r="Z6" s="185">
        <v>1</v>
      </c>
      <c r="AA6" s="186">
        <v>1</v>
      </c>
      <c r="AB6" s="186">
        <v>1</v>
      </c>
      <c r="AC6" s="186">
        <v>1</v>
      </c>
      <c r="AD6" s="187">
        <v>1</v>
      </c>
      <c r="AE6" s="151">
        <f t="shared" si="0"/>
        <v>5</v>
      </c>
      <c r="AF6" s="152">
        <f t="shared" si="1"/>
        <v>5</v>
      </c>
      <c r="AG6" s="153">
        <f t="shared" si="2"/>
        <v>3</v>
      </c>
      <c r="AH6" s="153">
        <f t="shared" si="3"/>
        <v>11</v>
      </c>
      <c r="AI6" s="153">
        <f t="shared" si="4"/>
        <v>11</v>
      </c>
      <c r="AJ6" s="153">
        <f t="shared" si="5"/>
        <v>3</v>
      </c>
      <c r="AK6" s="153">
        <f t="shared" si="6"/>
        <v>3</v>
      </c>
      <c r="AL6" s="153">
        <f t="shared" si="7"/>
        <v>10</v>
      </c>
      <c r="AM6" s="153">
        <f t="shared" si="8"/>
        <v>10</v>
      </c>
      <c r="AN6" s="153">
        <f t="shared" si="9"/>
        <v>2</v>
      </c>
      <c r="AO6" s="153">
        <f t="shared" si="10"/>
        <v>3</v>
      </c>
      <c r="AP6" s="153">
        <f t="shared" si="11"/>
        <v>8</v>
      </c>
      <c r="AQ6" s="153">
        <f t="shared" si="12"/>
        <v>8</v>
      </c>
      <c r="AR6" s="153">
        <f t="shared" si="13"/>
        <v>5</v>
      </c>
      <c r="AS6" s="161">
        <f t="shared" si="14"/>
        <v>5</v>
      </c>
      <c r="AT6" s="12"/>
    </row>
    <row r="7" spans="1:46" s="13" customFormat="1" ht="21" customHeight="1">
      <c r="A7" s="181" t="s">
        <v>60</v>
      </c>
      <c r="B7" s="236" t="str">
        <f>input1!B7</f>
        <v>3/4</v>
      </c>
      <c r="C7" s="182" t="str">
        <f>input1!C7</f>
        <v>07340</v>
      </c>
      <c r="D7" s="183" t="str">
        <f>input1!D7</f>
        <v>เด็กชายธันวา  เครือผือ</v>
      </c>
      <c r="E7" s="184">
        <f>input1!E7</f>
        <v>1</v>
      </c>
      <c r="F7" s="190">
        <v>2</v>
      </c>
      <c r="G7" s="191">
        <v>1</v>
      </c>
      <c r="H7" s="191">
        <v>1</v>
      </c>
      <c r="I7" s="191">
        <v>2</v>
      </c>
      <c r="J7" s="192">
        <v>1</v>
      </c>
      <c r="K7" s="193">
        <v>1</v>
      </c>
      <c r="L7" s="191">
        <v>3</v>
      </c>
      <c r="M7" s="191">
        <v>1</v>
      </c>
      <c r="N7" s="191">
        <v>2</v>
      </c>
      <c r="O7" s="194">
        <v>1</v>
      </c>
      <c r="P7" s="195">
        <v>2</v>
      </c>
      <c r="Q7" s="191">
        <v>1</v>
      </c>
      <c r="R7" s="191">
        <v>1</v>
      </c>
      <c r="S7" s="191">
        <v>2</v>
      </c>
      <c r="T7" s="192">
        <v>1</v>
      </c>
      <c r="U7" s="193">
        <v>1</v>
      </c>
      <c r="V7" s="191">
        <v>2</v>
      </c>
      <c r="W7" s="191">
        <v>1</v>
      </c>
      <c r="X7" s="191">
        <v>1</v>
      </c>
      <c r="Y7" s="194">
        <v>2</v>
      </c>
      <c r="Z7" s="195">
        <v>2</v>
      </c>
      <c r="AA7" s="191">
        <v>1</v>
      </c>
      <c r="AB7" s="191">
        <v>1</v>
      </c>
      <c r="AC7" s="191">
        <v>1</v>
      </c>
      <c r="AD7" s="192">
        <v>2</v>
      </c>
      <c r="AE7" s="151">
        <f t="shared" si="0"/>
        <v>5</v>
      </c>
      <c r="AF7" s="152">
        <f t="shared" si="1"/>
        <v>5</v>
      </c>
      <c r="AG7" s="153">
        <f t="shared" si="2"/>
        <v>1</v>
      </c>
      <c r="AH7" s="153">
        <f t="shared" si="3"/>
        <v>5</v>
      </c>
      <c r="AI7" s="153">
        <f t="shared" si="4"/>
        <v>5</v>
      </c>
      <c r="AJ7" s="153">
        <f t="shared" si="5"/>
        <v>2</v>
      </c>
      <c r="AK7" s="153">
        <f t="shared" si="6"/>
        <v>2</v>
      </c>
      <c r="AL7" s="153">
        <f t="shared" si="7"/>
        <v>7</v>
      </c>
      <c r="AM7" s="153">
        <f t="shared" si="8"/>
        <v>7</v>
      </c>
      <c r="AN7" s="153">
        <f t="shared" si="9"/>
        <v>2</v>
      </c>
      <c r="AO7" s="153">
        <f t="shared" si="10"/>
        <v>2</v>
      </c>
      <c r="AP7" s="153">
        <f t="shared" si="11"/>
        <v>7</v>
      </c>
      <c r="AQ7" s="153">
        <f t="shared" si="12"/>
        <v>7</v>
      </c>
      <c r="AR7" s="153">
        <f t="shared" si="13"/>
        <v>10</v>
      </c>
      <c r="AS7" s="161">
        <f t="shared" si="14"/>
        <v>10</v>
      </c>
      <c r="AT7" s="12"/>
    </row>
    <row r="8" spans="1:46" s="13" customFormat="1" ht="20.25" customHeight="1" thickBot="1">
      <c r="A8" s="181" t="s">
        <v>61</v>
      </c>
      <c r="B8" s="236" t="str">
        <f>input1!B8</f>
        <v>3/4</v>
      </c>
      <c r="C8" s="182" t="str">
        <f>input1!C8</f>
        <v>07341</v>
      </c>
      <c r="D8" s="183" t="str">
        <f>input1!D8</f>
        <v>เด็กชายบวรวิทย์  เอกบัว</v>
      </c>
      <c r="E8" s="184">
        <f>input1!E8</f>
        <v>1</v>
      </c>
      <c r="F8" s="196">
        <v>1</v>
      </c>
      <c r="G8" s="197">
        <v>1</v>
      </c>
      <c r="H8" s="197">
        <v>1</v>
      </c>
      <c r="I8" s="197">
        <v>2</v>
      </c>
      <c r="J8" s="198">
        <v>1</v>
      </c>
      <c r="K8" s="199">
        <v>1</v>
      </c>
      <c r="L8" s="197">
        <v>2</v>
      </c>
      <c r="M8" s="197">
        <v>1</v>
      </c>
      <c r="N8" s="197">
        <v>1</v>
      </c>
      <c r="O8" s="200">
        <v>1</v>
      </c>
      <c r="P8" s="196">
        <v>2</v>
      </c>
      <c r="Q8" s="197">
        <v>1</v>
      </c>
      <c r="R8" s="197">
        <v>1</v>
      </c>
      <c r="S8" s="197">
        <v>1</v>
      </c>
      <c r="T8" s="198">
        <v>3</v>
      </c>
      <c r="U8" s="199">
        <v>1</v>
      </c>
      <c r="V8" s="197">
        <v>1</v>
      </c>
      <c r="W8" s="197">
        <v>2</v>
      </c>
      <c r="X8" s="197">
        <v>1</v>
      </c>
      <c r="Y8" s="200">
        <v>1</v>
      </c>
      <c r="Z8" s="196">
        <v>1</v>
      </c>
      <c r="AA8" s="197">
        <v>1</v>
      </c>
      <c r="AB8" s="197">
        <v>1</v>
      </c>
      <c r="AC8" s="197">
        <v>1</v>
      </c>
      <c r="AD8" s="198">
        <v>1</v>
      </c>
      <c r="AE8" s="151">
        <f t="shared" si="0"/>
        <v>5</v>
      </c>
      <c r="AF8" s="152">
        <f t="shared" si="1"/>
        <v>5</v>
      </c>
      <c r="AG8" s="153">
        <f t="shared" si="2"/>
        <v>2</v>
      </c>
      <c r="AH8" s="153">
        <f t="shared" si="3"/>
        <v>7</v>
      </c>
      <c r="AI8" s="153">
        <f t="shared" si="4"/>
        <v>7</v>
      </c>
      <c r="AJ8" s="153">
        <f t="shared" si="5"/>
        <v>3</v>
      </c>
      <c r="AK8" s="153">
        <f t="shared" si="6"/>
        <v>3</v>
      </c>
      <c r="AL8" s="153">
        <f t="shared" si="7"/>
        <v>11</v>
      </c>
      <c r="AM8" s="153">
        <f t="shared" si="8"/>
        <v>11</v>
      </c>
      <c r="AN8" s="153">
        <f t="shared" si="9"/>
        <v>2</v>
      </c>
      <c r="AO8" s="153">
        <f t="shared" si="10"/>
        <v>3</v>
      </c>
      <c r="AP8" s="153">
        <f t="shared" si="11"/>
        <v>8</v>
      </c>
      <c r="AQ8" s="153">
        <f t="shared" si="12"/>
        <v>8</v>
      </c>
      <c r="AR8" s="153">
        <f t="shared" si="13"/>
        <v>6</v>
      </c>
      <c r="AS8" s="161">
        <f t="shared" si="14"/>
        <v>6</v>
      </c>
      <c r="AT8" s="12"/>
    </row>
    <row r="9" spans="1:46" s="13" customFormat="1" ht="18" customHeight="1">
      <c r="A9" s="181" t="s">
        <v>62</v>
      </c>
      <c r="B9" s="236" t="str">
        <f>input1!B9</f>
        <v>3/4</v>
      </c>
      <c r="C9" s="182" t="str">
        <f>input1!C9</f>
        <v>07342</v>
      </c>
      <c r="D9" s="183" t="str">
        <f>input1!D9</f>
        <v>เด็กชายปิยะพงษ์  จันทร์หงส์ประภา</v>
      </c>
      <c r="E9" s="184">
        <f>input1!E9</f>
        <v>1</v>
      </c>
      <c r="F9" s="201">
        <v>2</v>
      </c>
      <c r="G9" s="202">
        <v>1</v>
      </c>
      <c r="H9" s="202">
        <v>1</v>
      </c>
      <c r="I9" s="202">
        <v>3</v>
      </c>
      <c r="J9" s="203">
        <v>1</v>
      </c>
      <c r="K9" s="204">
        <v>2</v>
      </c>
      <c r="L9" s="202">
        <v>2</v>
      </c>
      <c r="M9" s="202">
        <v>1</v>
      </c>
      <c r="N9" s="202">
        <v>2</v>
      </c>
      <c r="O9" s="205">
        <v>1</v>
      </c>
      <c r="P9" s="201">
        <v>2</v>
      </c>
      <c r="Q9" s="202">
        <v>1</v>
      </c>
      <c r="R9" s="202">
        <v>1</v>
      </c>
      <c r="S9" s="202">
        <v>2</v>
      </c>
      <c r="T9" s="203">
        <v>1</v>
      </c>
      <c r="U9" s="204">
        <v>1</v>
      </c>
      <c r="V9" s="202">
        <v>1</v>
      </c>
      <c r="W9" s="202">
        <v>1</v>
      </c>
      <c r="X9" s="202">
        <v>1</v>
      </c>
      <c r="Y9" s="205">
        <v>2</v>
      </c>
      <c r="Z9" s="201">
        <v>2</v>
      </c>
      <c r="AA9" s="202">
        <v>1</v>
      </c>
      <c r="AB9" s="202">
        <v>2</v>
      </c>
      <c r="AC9" s="202">
        <v>1</v>
      </c>
      <c r="AD9" s="203">
        <v>2</v>
      </c>
      <c r="AE9" s="151">
        <f t="shared" si="0"/>
        <v>5</v>
      </c>
      <c r="AF9" s="152">
        <f t="shared" si="1"/>
        <v>5</v>
      </c>
      <c r="AG9" s="153">
        <f t="shared" si="2"/>
        <v>2</v>
      </c>
      <c r="AH9" s="153">
        <f t="shared" si="3"/>
        <v>6</v>
      </c>
      <c r="AI9" s="153">
        <f t="shared" si="4"/>
        <v>6</v>
      </c>
      <c r="AJ9" s="153">
        <f t="shared" si="5"/>
        <v>2</v>
      </c>
      <c r="AK9" s="153">
        <f t="shared" si="6"/>
        <v>2</v>
      </c>
      <c r="AL9" s="153">
        <f t="shared" si="7"/>
        <v>7</v>
      </c>
      <c r="AM9" s="153">
        <f t="shared" si="8"/>
        <v>7</v>
      </c>
      <c r="AN9" s="153">
        <f t="shared" si="9"/>
        <v>2</v>
      </c>
      <c r="AO9" s="153">
        <f t="shared" si="10"/>
        <v>2</v>
      </c>
      <c r="AP9" s="153">
        <f t="shared" si="11"/>
        <v>9</v>
      </c>
      <c r="AQ9" s="153">
        <f t="shared" si="12"/>
        <v>9</v>
      </c>
      <c r="AR9" s="153">
        <f t="shared" si="13"/>
        <v>10</v>
      </c>
      <c r="AS9" s="161">
        <f t="shared" si="14"/>
        <v>10</v>
      </c>
      <c r="AT9" s="12"/>
    </row>
    <row r="10" spans="1:46" s="13" customFormat="1" ht="18" customHeight="1">
      <c r="A10" s="181" t="s">
        <v>63</v>
      </c>
      <c r="B10" s="236" t="str">
        <f>input1!B10</f>
        <v>3/4</v>
      </c>
      <c r="C10" s="182" t="str">
        <f>input1!C10</f>
        <v>07343</v>
      </c>
      <c r="D10" s="183" t="str">
        <f>input1!D10</f>
        <v>เด็กชายปุรเชษฐ์  ชินวงค์</v>
      </c>
      <c r="E10" s="184">
        <f>input1!E10</f>
        <v>1</v>
      </c>
      <c r="F10" s="185">
        <v>2</v>
      </c>
      <c r="G10" s="186">
        <v>2</v>
      </c>
      <c r="H10" s="186">
        <v>1</v>
      </c>
      <c r="I10" s="186">
        <v>1</v>
      </c>
      <c r="J10" s="187">
        <v>1</v>
      </c>
      <c r="K10" s="188">
        <v>1</v>
      </c>
      <c r="L10" s="186">
        <v>2</v>
      </c>
      <c r="M10" s="186">
        <v>1</v>
      </c>
      <c r="N10" s="186">
        <v>2</v>
      </c>
      <c r="O10" s="189">
        <v>1</v>
      </c>
      <c r="P10" s="185">
        <v>2</v>
      </c>
      <c r="Q10" s="186">
        <v>1</v>
      </c>
      <c r="R10" s="186">
        <v>1</v>
      </c>
      <c r="S10" s="186">
        <v>1</v>
      </c>
      <c r="T10" s="187">
        <v>1</v>
      </c>
      <c r="U10" s="188">
        <v>1</v>
      </c>
      <c r="V10" s="186">
        <v>2</v>
      </c>
      <c r="W10" s="186">
        <v>1</v>
      </c>
      <c r="X10" s="186">
        <v>1</v>
      </c>
      <c r="Y10" s="189">
        <v>2</v>
      </c>
      <c r="Z10" s="185">
        <v>1</v>
      </c>
      <c r="AA10" s="186">
        <v>1</v>
      </c>
      <c r="AB10" s="186">
        <v>2</v>
      </c>
      <c r="AC10" s="186">
        <v>1</v>
      </c>
      <c r="AD10" s="187">
        <v>2</v>
      </c>
      <c r="AE10" s="151">
        <f t="shared" si="0"/>
        <v>5</v>
      </c>
      <c r="AF10" s="152">
        <f t="shared" si="1"/>
        <v>5</v>
      </c>
      <c r="AG10" s="153">
        <f t="shared" si="2"/>
        <v>2</v>
      </c>
      <c r="AH10" s="153">
        <f t="shared" si="3"/>
        <v>6</v>
      </c>
      <c r="AI10" s="153">
        <f t="shared" si="4"/>
        <v>6</v>
      </c>
      <c r="AJ10" s="153">
        <f t="shared" si="5"/>
        <v>3</v>
      </c>
      <c r="AK10" s="153">
        <f t="shared" si="6"/>
        <v>2</v>
      </c>
      <c r="AL10" s="153">
        <f t="shared" si="7"/>
        <v>9</v>
      </c>
      <c r="AM10" s="153">
        <f t="shared" si="8"/>
        <v>9</v>
      </c>
      <c r="AN10" s="153">
        <f t="shared" si="9"/>
        <v>2</v>
      </c>
      <c r="AO10" s="153">
        <f t="shared" si="10"/>
        <v>3</v>
      </c>
      <c r="AP10" s="153">
        <f t="shared" si="11"/>
        <v>9</v>
      </c>
      <c r="AQ10" s="153">
        <f t="shared" si="12"/>
        <v>9</v>
      </c>
      <c r="AR10" s="153">
        <f t="shared" si="13"/>
        <v>9</v>
      </c>
      <c r="AS10" s="161">
        <f t="shared" si="14"/>
        <v>9</v>
      </c>
      <c r="AT10" s="12"/>
    </row>
    <row r="11" spans="1:46" s="13" customFormat="1" ht="18" customHeight="1">
      <c r="A11" s="181" t="s">
        <v>64</v>
      </c>
      <c r="B11" s="236" t="str">
        <f>input1!B11</f>
        <v>3/4</v>
      </c>
      <c r="C11" s="182" t="str">
        <f>input1!C11</f>
        <v>07344</v>
      </c>
      <c r="D11" s="183" t="str">
        <f>input1!D11</f>
        <v>เด็กชายพงศพล  อินตานนท์</v>
      </c>
      <c r="E11" s="184">
        <f>input1!E11</f>
        <v>1</v>
      </c>
      <c r="F11" s="185">
        <v>2</v>
      </c>
      <c r="G11" s="186">
        <v>1</v>
      </c>
      <c r="H11" s="186">
        <v>1</v>
      </c>
      <c r="I11" s="186">
        <v>3</v>
      </c>
      <c r="J11" s="187">
        <v>1</v>
      </c>
      <c r="K11" s="188">
        <v>2</v>
      </c>
      <c r="L11" s="186">
        <v>3</v>
      </c>
      <c r="M11" s="186">
        <v>2</v>
      </c>
      <c r="N11" s="186">
        <v>2</v>
      </c>
      <c r="O11" s="189">
        <v>1</v>
      </c>
      <c r="P11" s="185">
        <v>2</v>
      </c>
      <c r="Q11" s="186">
        <v>1</v>
      </c>
      <c r="R11" s="186">
        <v>1</v>
      </c>
      <c r="S11" s="186">
        <v>2</v>
      </c>
      <c r="T11" s="187">
        <v>1</v>
      </c>
      <c r="U11" s="188">
        <v>1</v>
      </c>
      <c r="V11" s="186">
        <v>3</v>
      </c>
      <c r="W11" s="186">
        <v>1</v>
      </c>
      <c r="X11" s="186">
        <v>1</v>
      </c>
      <c r="Y11" s="189">
        <v>3</v>
      </c>
      <c r="Z11" s="185">
        <v>2</v>
      </c>
      <c r="AA11" s="186">
        <v>1</v>
      </c>
      <c r="AB11" s="186">
        <v>3</v>
      </c>
      <c r="AC11" s="186">
        <v>1</v>
      </c>
      <c r="AD11" s="187">
        <v>3</v>
      </c>
      <c r="AE11" s="151">
        <f t="shared" si="0"/>
        <v>6</v>
      </c>
      <c r="AF11" s="152">
        <f t="shared" si="1"/>
        <v>6</v>
      </c>
      <c r="AG11" s="153">
        <f t="shared" si="2"/>
        <v>1</v>
      </c>
      <c r="AH11" s="153">
        <f t="shared" si="3"/>
        <v>5</v>
      </c>
      <c r="AI11" s="153">
        <f t="shared" si="4"/>
        <v>5</v>
      </c>
      <c r="AJ11" s="153">
        <f t="shared" si="5"/>
        <v>2</v>
      </c>
      <c r="AK11" s="153">
        <f t="shared" si="6"/>
        <v>1</v>
      </c>
      <c r="AL11" s="153">
        <f t="shared" si="7"/>
        <v>6</v>
      </c>
      <c r="AM11" s="153">
        <f t="shared" si="8"/>
        <v>6</v>
      </c>
      <c r="AN11" s="153">
        <f t="shared" si="9"/>
        <v>2</v>
      </c>
      <c r="AO11" s="153">
        <f t="shared" si="10"/>
        <v>2</v>
      </c>
      <c r="AP11" s="153">
        <f t="shared" si="11"/>
        <v>10</v>
      </c>
      <c r="AQ11" s="153">
        <f t="shared" si="12"/>
        <v>10</v>
      </c>
      <c r="AR11" s="153">
        <f t="shared" si="13"/>
        <v>13</v>
      </c>
      <c r="AS11" s="161">
        <f t="shared" si="14"/>
        <v>13</v>
      </c>
      <c r="AT11" s="12"/>
    </row>
    <row r="12" spans="1:46" s="13" customFormat="1" ht="20.25" customHeight="1">
      <c r="A12" s="181" t="s">
        <v>65</v>
      </c>
      <c r="B12" s="236" t="str">
        <f>input1!B12</f>
        <v>3/4</v>
      </c>
      <c r="C12" s="182" t="str">
        <f>input1!C12</f>
        <v>07345</v>
      </c>
      <c r="D12" s="183" t="str">
        <f>input1!D12</f>
        <v>เด็กชายพรเทพ  เจริญกุล</v>
      </c>
      <c r="E12" s="184">
        <f>input1!E12</f>
        <v>1</v>
      </c>
      <c r="F12" s="185">
        <v>1</v>
      </c>
      <c r="G12" s="186">
        <v>1</v>
      </c>
      <c r="H12" s="186">
        <v>2</v>
      </c>
      <c r="I12" s="186">
        <v>2</v>
      </c>
      <c r="J12" s="187">
        <v>1</v>
      </c>
      <c r="K12" s="188">
        <v>2</v>
      </c>
      <c r="L12" s="186">
        <v>3</v>
      </c>
      <c r="M12" s="186">
        <v>2</v>
      </c>
      <c r="N12" s="186">
        <v>2</v>
      </c>
      <c r="O12" s="189">
        <v>1</v>
      </c>
      <c r="P12" s="185">
        <v>2</v>
      </c>
      <c r="Q12" s="186">
        <v>2</v>
      </c>
      <c r="R12" s="186">
        <v>1</v>
      </c>
      <c r="S12" s="186">
        <v>2</v>
      </c>
      <c r="T12" s="187">
        <v>3</v>
      </c>
      <c r="U12" s="188">
        <v>1</v>
      </c>
      <c r="V12" s="186">
        <v>1</v>
      </c>
      <c r="W12" s="186">
        <v>2</v>
      </c>
      <c r="X12" s="186">
        <v>1</v>
      </c>
      <c r="Y12" s="189">
        <v>2</v>
      </c>
      <c r="Z12" s="185">
        <v>1</v>
      </c>
      <c r="AA12" s="186">
        <v>1</v>
      </c>
      <c r="AB12" s="186">
        <v>2</v>
      </c>
      <c r="AC12" s="186">
        <v>1</v>
      </c>
      <c r="AD12" s="187">
        <v>2</v>
      </c>
      <c r="AE12" s="151">
        <f t="shared" si="0"/>
        <v>7</v>
      </c>
      <c r="AF12" s="152">
        <f t="shared" si="1"/>
        <v>7</v>
      </c>
      <c r="AG12" s="153">
        <f t="shared" si="2"/>
        <v>1</v>
      </c>
      <c r="AH12" s="153">
        <f t="shared" si="3"/>
        <v>7</v>
      </c>
      <c r="AI12" s="153">
        <f t="shared" si="4"/>
        <v>7</v>
      </c>
      <c r="AJ12" s="153">
        <f t="shared" si="5"/>
        <v>3</v>
      </c>
      <c r="AK12" s="153">
        <f t="shared" si="6"/>
        <v>2</v>
      </c>
      <c r="AL12" s="153">
        <f t="shared" si="7"/>
        <v>10</v>
      </c>
      <c r="AM12" s="153">
        <f t="shared" si="8"/>
        <v>10</v>
      </c>
      <c r="AN12" s="153">
        <f t="shared" si="9"/>
        <v>2</v>
      </c>
      <c r="AO12" s="153">
        <f t="shared" si="10"/>
        <v>2</v>
      </c>
      <c r="AP12" s="153">
        <f t="shared" si="11"/>
        <v>9</v>
      </c>
      <c r="AQ12" s="153">
        <f t="shared" si="12"/>
        <v>9</v>
      </c>
      <c r="AR12" s="153">
        <f t="shared" si="13"/>
        <v>8</v>
      </c>
      <c r="AS12" s="161">
        <f t="shared" si="14"/>
        <v>8</v>
      </c>
      <c r="AT12" s="12"/>
    </row>
    <row r="13" spans="1:46" s="13" customFormat="1" ht="20.25" customHeight="1" thickBot="1">
      <c r="A13" s="181" t="s">
        <v>66</v>
      </c>
      <c r="B13" s="236" t="str">
        <f>input1!B13</f>
        <v>3/4</v>
      </c>
      <c r="C13" s="182" t="str">
        <f>input1!C13</f>
        <v>07346</v>
      </c>
      <c r="D13" s="183" t="str">
        <f>input1!D13</f>
        <v>เด็กชายภัทรวัต  ดวงชื่น</v>
      </c>
      <c r="E13" s="184">
        <f>input1!E13</f>
        <v>1</v>
      </c>
      <c r="F13" s="196">
        <v>2</v>
      </c>
      <c r="G13" s="197">
        <v>1</v>
      </c>
      <c r="H13" s="197">
        <v>1</v>
      </c>
      <c r="I13" s="197">
        <v>2</v>
      </c>
      <c r="J13" s="198">
        <v>1</v>
      </c>
      <c r="K13" s="199">
        <v>2</v>
      </c>
      <c r="L13" s="197">
        <v>2</v>
      </c>
      <c r="M13" s="197">
        <v>1</v>
      </c>
      <c r="N13" s="197">
        <v>2</v>
      </c>
      <c r="O13" s="200">
        <v>1</v>
      </c>
      <c r="P13" s="196">
        <v>2</v>
      </c>
      <c r="Q13" s="197">
        <v>1</v>
      </c>
      <c r="R13" s="197">
        <v>1</v>
      </c>
      <c r="S13" s="197">
        <v>2</v>
      </c>
      <c r="T13" s="198">
        <v>2</v>
      </c>
      <c r="U13" s="199">
        <v>1</v>
      </c>
      <c r="V13" s="197">
        <v>2</v>
      </c>
      <c r="W13" s="197">
        <v>1</v>
      </c>
      <c r="X13" s="197">
        <v>1</v>
      </c>
      <c r="Y13" s="200">
        <v>2</v>
      </c>
      <c r="Z13" s="196">
        <v>2</v>
      </c>
      <c r="AA13" s="197">
        <v>1</v>
      </c>
      <c r="AB13" s="197">
        <v>1</v>
      </c>
      <c r="AC13" s="197">
        <v>1</v>
      </c>
      <c r="AD13" s="198">
        <v>2</v>
      </c>
      <c r="AE13" s="151">
        <f t="shared" si="0"/>
        <v>5</v>
      </c>
      <c r="AF13" s="152">
        <f t="shared" si="1"/>
        <v>5</v>
      </c>
      <c r="AG13" s="153">
        <f t="shared" si="2"/>
        <v>2</v>
      </c>
      <c r="AH13" s="153">
        <f t="shared" si="3"/>
        <v>6</v>
      </c>
      <c r="AI13" s="153">
        <f t="shared" si="4"/>
        <v>6</v>
      </c>
      <c r="AJ13" s="153">
        <f t="shared" si="5"/>
        <v>2</v>
      </c>
      <c r="AK13" s="153">
        <f t="shared" si="6"/>
        <v>2</v>
      </c>
      <c r="AL13" s="153">
        <f t="shared" si="7"/>
        <v>8</v>
      </c>
      <c r="AM13" s="153">
        <f t="shared" si="8"/>
        <v>8</v>
      </c>
      <c r="AN13" s="153">
        <f t="shared" si="9"/>
        <v>2</v>
      </c>
      <c r="AO13" s="153">
        <f t="shared" si="10"/>
        <v>2</v>
      </c>
      <c r="AP13" s="153">
        <f t="shared" si="11"/>
        <v>8</v>
      </c>
      <c r="AQ13" s="153">
        <f t="shared" si="12"/>
        <v>8</v>
      </c>
      <c r="AR13" s="153">
        <f t="shared" si="13"/>
        <v>10</v>
      </c>
      <c r="AS13" s="161">
        <f t="shared" si="14"/>
        <v>10</v>
      </c>
      <c r="AT13" s="12"/>
    </row>
    <row r="14" spans="1:46" s="13" customFormat="1" ht="19.5" customHeight="1">
      <c r="A14" s="181" t="s">
        <v>67</v>
      </c>
      <c r="B14" s="236" t="str">
        <f>input1!B14</f>
        <v>3/4</v>
      </c>
      <c r="C14" s="182" t="str">
        <f>input1!C14</f>
        <v>07347</v>
      </c>
      <c r="D14" s="183" t="str">
        <f>input1!D14</f>
        <v>เด็กชายภานุภัทร  สวัสดิ์รักษา</v>
      </c>
      <c r="E14" s="184">
        <f>input1!E14</f>
        <v>1</v>
      </c>
      <c r="F14" s="201">
        <v>2</v>
      </c>
      <c r="G14" s="202">
        <v>2</v>
      </c>
      <c r="H14" s="202">
        <v>1</v>
      </c>
      <c r="I14" s="202">
        <v>2</v>
      </c>
      <c r="J14" s="203">
        <v>2</v>
      </c>
      <c r="K14" s="204">
        <v>1</v>
      </c>
      <c r="L14" s="202">
        <v>3</v>
      </c>
      <c r="M14" s="202">
        <v>2</v>
      </c>
      <c r="N14" s="202">
        <v>2</v>
      </c>
      <c r="O14" s="205">
        <v>1</v>
      </c>
      <c r="P14" s="201">
        <v>3</v>
      </c>
      <c r="Q14" s="202">
        <v>1</v>
      </c>
      <c r="R14" s="202">
        <v>1</v>
      </c>
      <c r="S14" s="202">
        <v>2</v>
      </c>
      <c r="T14" s="203">
        <v>2</v>
      </c>
      <c r="U14" s="204">
        <v>2</v>
      </c>
      <c r="V14" s="202">
        <v>3</v>
      </c>
      <c r="W14" s="202">
        <v>2</v>
      </c>
      <c r="X14" s="202">
        <v>1</v>
      </c>
      <c r="Y14" s="205">
        <v>3</v>
      </c>
      <c r="Z14" s="201">
        <v>3</v>
      </c>
      <c r="AA14" s="202">
        <v>1</v>
      </c>
      <c r="AB14" s="202">
        <v>2</v>
      </c>
      <c r="AC14" s="202">
        <v>2</v>
      </c>
      <c r="AD14" s="203">
        <v>3</v>
      </c>
      <c r="AE14" s="151">
        <f t="shared" si="0"/>
        <v>8</v>
      </c>
      <c r="AF14" s="152">
        <f t="shared" si="1"/>
        <v>8</v>
      </c>
      <c r="AG14" s="153">
        <f t="shared" si="2"/>
        <v>1</v>
      </c>
      <c r="AH14" s="153">
        <f t="shared" si="3"/>
        <v>7</v>
      </c>
      <c r="AI14" s="153">
        <f t="shared" si="4"/>
        <v>7</v>
      </c>
      <c r="AJ14" s="153">
        <f t="shared" si="5"/>
        <v>1</v>
      </c>
      <c r="AK14" s="153">
        <f t="shared" si="6"/>
        <v>1</v>
      </c>
      <c r="AL14" s="153">
        <f t="shared" si="7"/>
        <v>7</v>
      </c>
      <c r="AM14" s="153">
        <f t="shared" si="8"/>
        <v>7</v>
      </c>
      <c r="AN14" s="153">
        <f t="shared" si="9"/>
        <v>1</v>
      </c>
      <c r="AO14" s="153">
        <f t="shared" si="10"/>
        <v>2</v>
      </c>
      <c r="AP14" s="153">
        <f t="shared" si="11"/>
        <v>7</v>
      </c>
      <c r="AQ14" s="153">
        <f t="shared" si="12"/>
        <v>7</v>
      </c>
      <c r="AR14" s="153">
        <f t="shared" si="13"/>
        <v>12</v>
      </c>
      <c r="AS14" s="161">
        <f t="shared" si="14"/>
        <v>12</v>
      </c>
      <c r="AT14" s="12"/>
    </row>
    <row r="15" spans="1:46" s="13" customFormat="1" ht="19.5" customHeight="1">
      <c r="A15" s="181" t="s">
        <v>68</v>
      </c>
      <c r="B15" s="236" t="str">
        <f>input1!B15</f>
        <v>3/4</v>
      </c>
      <c r="C15" s="182" t="str">
        <f>input1!C15</f>
        <v>07348</v>
      </c>
      <c r="D15" s="183" t="str">
        <f>input1!D15</f>
        <v>เด็กชายภูริภัทร  แสนโท</v>
      </c>
      <c r="E15" s="184">
        <f>input1!E15</f>
        <v>1</v>
      </c>
      <c r="F15" s="190">
        <v>2</v>
      </c>
      <c r="G15" s="191">
        <v>1</v>
      </c>
      <c r="H15" s="191">
        <v>1</v>
      </c>
      <c r="I15" s="191">
        <v>2</v>
      </c>
      <c r="J15" s="192">
        <v>1</v>
      </c>
      <c r="K15" s="193">
        <v>2</v>
      </c>
      <c r="L15" s="191">
        <v>3</v>
      </c>
      <c r="M15" s="191">
        <v>1</v>
      </c>
      <c r="N15" s="191">
        <v>2</v>
      </c>
      <c r="O15" s="194">
        <v>1</v>
      </c>
      <c r="P15" s="195">
        <v>3</v>
      </c>
      <c r="Q15" s="191">
        <v>1</v>
      </c>
      <c r="R15" s="191">
        <v>1</v>
      </c>
      <c r="S15" s="191">
        <v>2</v>
      </c>
      <c r="T15" s="192">
        <v>1</v>
      </c>
      <c r="U15" s="193">
        <v>1</v>
      </c>
      <c r="V15" s="191">
        <v>3</v>
      </c>
      <c r="W15" s="191">
        <v>1</v>
      </c>
      <c r="X15" s="191">
        <v>1</v>
      </c>
      <c r="Y15" s="194">
        <v>2</v>
      </c>
      <c r="Z15" s="195">
        <v>2</v>
      </c>
      <c r="AA15" s="191">
        <v>1</v>
      </c>
      <c r="AB15" s="191">
        <v>2</v>
      </c>
      <c r="AC15" s="191">
        <v>1</v>
      </c>
      <c r="AD15" s="192">
        <v>2</v>
      </c>
      <c r="AE15" s="151">
        <f t="shared" si="0"/>
        <v>5</v>
      </c>
      <c r="AF15" s="152">
        <f t="shared" si="1"/>
        <v>5</v>
      </c>
      <c r="AG15" s="153">
        <f t="shared" si="2"/>
        <v>1</v>
      </c>
      <c r="AH15" s="153">
        <f t="shared" si="3"/>
        <v>5</v>
      </c>
      <c r="AI15" s="153">
        <f t="shared" si="4"/>
        <v>5</v>
      </c>
      <c r="AJ15" s="153">
        <f t="shared" si="5"/>
        <v>2</v>
      </c>
      <c r="AK15" s="153">
        <f t="shared" si="6"/>
        <v>2</v>
      </c>
      <c r="AL15" s="153">
        <f t="shared" si="7"/>
        <v>7</v>
      </c>
      <c r="AM15" s="153">
        <f t="shared" si="8"/>
        <v>7</v>
      </c>
      <c r="AN15" s="153">
        <f t="shared" si="9"/>
        <v>1</v>
      </c>
      <c r="AO15" s="153">
        <f t="shared" si="10"/>
        <v>2</v>
      </c>
      <c r="AP15" s="153">
        <f t="shared" si="11"/>
        <v>8</v>
      </c>
      <c r="AQ15" s="153">
        <f t="shared" si="12"/>
        <v>8</v>
      </c>
      <c r="AR15" s="153">
        <f t="shared" si="13"/>
        <v>11</v>
      </c>
      <c r="AS15" s="161">
        <f t="shared" si="14"/>
        <v>11</v>
      </c>
      <c r="AT15" s="12"/>
    </row>
    <row r="16" spans="1:46" s="13" customFormat="1" ht="21" customHeight="1">
      <c r="A16" s="181" t="s">
        <v>69</v>
      </c>
      <c r="B16" s="236" t="str">
        <f>input1!B16</f>
        <v>3/4</v>
      </c>
      <c r="C16" s="182" t="str">
        <f>input1!C16</f>
        <v>07350</v>
      </c>
      <c r="D16" s="183" t="str">
        <f>input1!D16</f>
        <v>เด็กชายศรราม  แซ่จี</v>
      </c>
      <c r="E16" s="184">
        <f>input1!E16</f>
        <v>1</v>
      </c>
      <c r="F16" s="185">
        <v>1</v>
      </c>
      <c r="G16" s="186">
        <v>1</v>
      </c>
      <c r="H16" s="186">
        <v>1</v>
      </c>
      <c r="I16" s="186">
        <v>3</v>
      </c>
      <c r="J16" s="187">
        <v>1</v>
      </c>
      <c r="K16" s="188">
        <v>2</v>
      </c>
      <c r="L16" s="186">
        <v>3</v>
      </c>
      <c r="M16" s="186">
        <v>1</v>
      </c>
      <c r="N16" s="186">
        <v>1</v>
      </c>
      <c r="O16" s="189">
        <v>1</v>
      </c>
      <c r="P16" s="185">
        <v>2</v>
      </c>
      <c r="Q16" s="186">
        <v>1</v>
      </c>
      <c r="R16" s="186">
        <v>1</v>
      </c>
      <c r="S16" s="186">
        <v>3</v>
      </c>
      <c r="T16" s="187">
        <v>2</v>
      </c>
      <c r="U16" s="188">
        <v>1</v>
      </c>
      <c r="V16" s="186">
        <v>2</v>
      </c>
      <c r="W16" s="186">
        <v>1</v>
      </c>
      <c r="X16" s="186">
        <v>1</v>
      </c>
      <c r="Y16" s="189">
        <v>3</v>
      </c>
      <c r="Z16" s="185">
        <v>2</v>
      </c>
      <c r="AA16" s="186">
        <v>1</v>
      </c>
      <c r="AB16" s="186">
        <v>2</v>
      </c>
      <c r="AC16" s="186">
        <v>1</v>
      </c>
      <c r="AD16" s="187">
        <v>3</v>
      </c>
      <c r="AE16" s="151">
        <f t="shared" si="0"/>
        <v>5</v>
      </c>
      <c r="AF16" s="152">
        <f>IF(AE16=0,"0",AE16)</f>
        <v>5</v>
      </c>
      <c r="AG16" s="153">
        <f t="shared" si="2"/>
        <v>1</v>
      </c>
      <c r="AH16" s="153">
        <f t="shared" si="3"/>
        <v>5</v>
      </c>
      <c r="AI16" s="153">
        <f t="shared" si="4"/>
        <v>5</v>
      </c>
      <c r="AJ16" s="153">
        <f t="shared" si="5"/>
        <v>2</v>
      </c>
      <c r="AK16" s="153">
        <f t="shared" si="6"/>
        <v>1</v>
      </c>
      <c r="AL16" s="153">
        <f t="shared" si="7"/>
        <v>7</v>
      </c>
      <c r="AM16" s="153">
        <f t="shared" si="8"/>
        <v>7</v>
      </c>
      <c r="AN16" s="153">
        <f t="shared" si="9"/>
        <v>2</v>
      </c>
      <c r="AO16" s="153">
        <f t="shared" si="10"/>
        <v>1</v>
      </c>
      <c r="AP16" s="153">
        <f t="shared" si="11"/>
        <v>8</v>
      </c>
      <c r="AQ16" s="153">
        <f t="shared" si="12"/>
        <v>8</v>
      </c>
      <c r="AR16" s="153">
        <f t="shared" si="13"/>
        <v>10</v>
      </c>
      <c r="AS16" s="161">
        <f t="shared" si="14"/>
        <v>10</v>
      </c>
      <c r="AT16" s="12"/>
    </row>
    <row r="17" spans="1:46" s="13" customFormat="1" ht="21" customHeight="1" thickBot="1">
      <c r="A17" s="181" t="s">
        <v>70</v>
      </c>
      <c r="B17" s="236" t="str">
        <f>input1!B17</f>
        <v>3/4</v>
      </c>
      <c r="C17" s="182" t="str">
        <f>input1!C17</f>
        <v>07351</v>
      </c>
      <c r="D17" s="183" t="str">
        <f>input1!D17</f>
        <v>เด็กชายศิววงศ์  เสริมสวัสดิ์กุล</v>
      </c>
      <c r="E17" s="184">
        <f>input1!E17</f>
        <v>1</v>
      </c>
      <c r="F17" s="196">
        <v>1</v>
      </c>
      <c r="G17" s="197">
        <v>1</v>
      </c>
      <c r="H17" s="197">
        <v>1</v>
      </c>
      <c r="I17" s="197">
        <v>2</v>
      </c>
      <c r="J17" s="198">
        <v>1</v>
      </c>
      <c r="K17" s="199">
        <v>3</v>
      </c>
      <c r="L17" s="197">
        <v>3</v>
      </c>
      <c r="M17" s="197">
        <v>1</v>
      </c>
      <c r="N17" s="197">
        <v>1</v>
      </c>
      <c r="O17" s="200">
        <v>1</v>
      </c>
      <c r="P17" s="196">
        <v>2</v>
      </c>
      <c r="Q17" s="197">
        <v>1</v>
      </c>
      <c r="R17" s="197">
        <v>1</v>
      </c>
      <c r="S17" s="197">
        <v>2</v>
      </c>
      <c r="T17" s="198">
        <v>1</v>
      </c>
      <c r="U17" s="199">
        <v>1</v>
      </c>
      <c r="V17" s="197">
        <v>2</v>
      </c>
      <c r="W17" s="197">
        <v>1</v>
      </c>
      <c r="X17" s="197">
        <v>1</v>
      </c>
      <c r="Y17" s="200">
        <v>3</v>
      </c>
      <c r="Z17" s="196">
        <v>2</v>
      </c>
      <c r="AA17" s="197">
        <v>1</v>
      </c>
      <c r="AB17" s="197">
        <v>1</v>
      </c>
      <c r="AC17" s="197">
        <v>1</v>
      </c>
      <c r="AD17" s="198">
        <v>2</v>
      </c>
      <c r="AE17" s="151">
        <f t="shared" si="0"/>
        <v>5</v>
      </c>
      <c r="AF17" s="152">
        <f>IF(AE17=0,"0",AE17)</f>
        <v>5</v>
      </c>
      <c r="AG17" s="153">
        <f t="shared" si="2"/>
        <v>1</v>
      </c>
      <c r="AH17" s="153">
        <f t="shared" si="3"/>
        <v>5</v>
      </c>
      <c r="AI17" s="153">
        <f t="shared" si="4"/>
        <v>5</v>
      </c>
      <c r="AJ17" s="153">
        <f t="shared" si="5"/>
        <v>2</v>
      </c>
      <c r="AK17" s="153">
        <f t="shared" si="6"/>
        <v>2</v>
      </c>
      <c r="AL17" s="153">
        <f t="shared" si="7"/>
        <v>7</v>
      </c>
      <c r="AM17" s="153">
        <f t="shared" si="8"/>
        <v>7</v>
      </c>
      <c r="AN17" s="153">
        <f t="shared" si="9"/>
        <v>2</v>
      </c>
      <c r="AO17" s="153">
        <f t="shared" si="10"/>
        <v>2</v>
      </c>
      <c r="AP17" s="153">
        <f t="shared" si="11"/>
        <v>9</v>
      </c>
      <c r="AQ17" s="153">
        <f t="shared" si="12"/>
        <v>9</v>
      </c>
      <c r="AR17" s="153">
        <f t="shared" si="13"/>
        <v>9</v>
      </c>
      <c r="AS17" s="161">
        <f t="shared" si="14"/>
        <v>9</v>
      </c>
      <c r="AT17" s="12"/>
    </row>
    <row r="18" spans="1:46" s="13" customFormat="1" ht="18.75" customHeight="1">
      <c r="A18" s="181" t="s">
        <v>71</v>
      </c>
      <c r="B18" s="236" t="str">
        <f>input1!B18</f>
        <v>3/4</v>
      </c>
      <c r="C18" s="182" t="str">
        <f>input1!C18</f>
        <v>07352</v>
      </c>
      <c r="D18" s="183" t="str">
        <f>input1!D18</f>
        <v>เด็กชายสัมภาพ  พระเกตุ</v>
      </c>
      <c r="E18" s="184">
        <f>input1!E18</f>
        <v>1</v>
      </c>
      <c r="F18" s="185">
        <v>1</v>
      </c>
      <c r="G18" s="186">
        <v>2</v>
      </c>
      <c r="H18" s="186">
        <v>2</v>
      </c>
      <c r="I18" s="186">
        <v>1</v>
      </c>
      <c r="J18" s="187">
        <v>1</v>
      </c>
      <c r="K18" s="188">
        <v>2</v>
      </c>
      <c r="L18" s="186">
        <v>2</v>
      </c>
      <c r="M18" s="186">
        <v>1</v>
      </c>
      <c r="N18" s="186">
        <v>1</v>
      </c>
      <c r="O18" s="189">
        <v>1</v>
      </c>
      <c r="P18" s="185">
        <v>2</v>
      </c>
      <c r="Q18" s="186">
        <v>1</v>
      </c>
      <c r="R18" s="186">
        <v>1</v>
      </c>
      <c r="S18" s="186">
        <v>2</v>
      </c>
      <c r="T18" s="187">
        <v>1</v>
      </c>
      <c r="U18" s="188">
        <v>1</v>
      </c>
      <c r="V18" s="186">
        <v>2</v>
      </c>
      <c r="W18" s="186">
        <v>2</v>
      </c>
      <c r="X18" s="186">
        <v>1</v>
      </c>
      <c r="Y18" s="189">
        <v>1</v>
      </c>
      <c r="Z18" s="185">
        <v>1</v>
      </c>
      <c r="AA18" s="186">
        <v>1</v>
      </c>
      <c r="AB18" s="186">
        <v>1</v>
      </c>
      <c r="AC18" s="186">
        <v>1</v>
      </c>
      <c r="AD18" s="187">
        <v>1</v>
      </c>
      <c r="AE18" s="151">
        <f t="shared" si="0"/>
        <v>6</v>
      </c>
      <c r="AF18" s="152">
        <f t="shared" si="1"/>
        <v>6</v>
      </c>
      <c r="AG18" s="153">
        <f t="shared" si="2"/>
        <v>2</v>
      </c>
      <c r="AH18" s="153">
        <f t="shared" si="3"/>
        <v>7</v>
      </c>
      <c r="AI18" s="153">
        <f t="shared" si="4"/>
        <v>7</v>
      </c>
      <c r="AJ18" s="153">
        <f t="shared" si="5"/>
        <v>3</v>
      </c>
      <c r="AK18" s="153">
        <f t="shared" si="6"/>
        <v>3</v>
      </c>
      <c r="AL18" s="153">
        <f t="shared" si="7"/>
        <v>10</v>
      </c>
      <c r="AM18" s="153">
        <f t="shared" si="8"/>
        <v>10</v>
      </c>
      <c r="AN18" s="153">
        <f t="shared" si="9"/>
        <v>2</v>
      </c>
      <c r="AO18" s="153">
        <f t="shared" si="10"/>
        <v>2</v>
      </c>
      <c r="AP18" s="153">
        <f t="shared" si="11"/>
        <v>8</v>
      </c>
      <c r="AQ18" s="153">
        <f t="shared" si="12"/>
        <v>8</v>
      </c>
      <c r="AR18" s="153">
        <f t="shared" si="13"/>
        <v>6</v>
      </c>
      <c r="AS18" s="161">
        <f t="shared" si="14"/>
        <v>6</v>
      </c>
      <c r="AT18" s="12"/>
    </row>
    <row r="19" spans="1:71" s="13" customFormat="1" ht="18" customHeight="1">
      <c r="A19" s="181" t="s">
        <v>72</v>
      </c>
      <c r="B19" s="236" t="str">
        <f>input1!B19</f>
        <v>3/4</v>
      </c>
      <c r="C19" s="182" t="str">
        <f>input1!C19</f>
        <v>07353</v>
      </c>
      <c r="D19" s="183" t="str">
        <f>input1!D19</f>
        <v>เด็กชายสุขเกษม  พวงประดับ</v>
      </c>
      <c r="E19" s="184">
        <f>input1!E19</f>
        <v>1</v>
      </c>
      <c r="F19" s="185">
        <v>1</v>
      </c>
      <c r="G19" s="186">
        <v>1</v>
      </c>
      <c r="H19" s="186">
        <v>1</v>
      </c>
      <c r="I19" s="186">
        <v>1</v>
      </c>
      <c r="J19" s="187">
        <v>1</v>
      </c>
      <c r="K19" s="188">
        <v>1</v>
      </c>
      <c r="L19" s="186">
        <v>1</v>
      </c>
      <c r="M19" s="186">
        <v>1</v>
      </c>
      <c r="N19" s="186">
        <v>1</v>
      </c>
      <c r="O19" s="189">
        <v>1</v>
      </c>
      <c r="P19" s="185">
        <v>2</v>
      </c>
      <c r="Q19" s="186">
        <v>1</v>
      </c>
      <c r="R19" s="186">
        <v>1</v>
      </c>
      <c r="S19" s="186">
        <v>1</v>
      </c>
      <c r="T19" s="187">
        <v>1</v>
      </c>
      <c r="U19" s="188">
        <v>1</v>
      </c>
      <c r="V19" s="186">
        <v>1</v>
      </c>
      <c r="W19" s="186">
        <v>2</v>
      </c>
      <c r="X19" s="186">
        <v>1</v>
      </c>
      <c r="Y19" s="189">
        <v>1</v>
      </c>
      <c r="Z19" s="185">
        <v>1</v>
      </c>
      <c r="AA19" s="186">
        <v>1</v>
      </c>
      <c r="AB19" s="186">
        <v>1</v>
      </c>
      <c r="AC19" s="186">
        <v>1</v>
      </c>
      <c r="AD19" s="187">
        <v>2</v>
      </c>
      <c r="AE19" s="151">
        <f t="shared" si="0"/>
        <v>5</v>
      </c>
      <c r="AF19" s="152">
        <f t="shared" si="1"/>
        <v>5</v>
      </c>
      <c r="AG19" s="153">
        <f t="shared" si="2"/>
        <v>3</v>
      </c>
      <c r="AH19" s="153">
        <f t="shared" si="3"/>
        <v>8</v>
      </c>
      <c r="AI19" s="153">
        <f t="shared" si="4"/>
        <v>8</v>
      </c>
      <c r="AJ19" s="153">
        <f t="shared" si="5"/>
        <v>3</v>
      </c>
      <c r="AK19" s="153">
        <f t="shared" si="6"/>
        <v>2</v>
      </c>
      <c r="AL19" s="153">
        <f t="shared" si="7"/>
        <v>8</v>
      </c>
      <c r="AM19" s="153">
        <f t="shared" si="8"/>
        <v>8</v>
      </c>
      <c r="AN19" s="153">
        <f t="shared" si="9"/>
        <v>2</v>
      </c>
      <c r="AO19" s="153">
        <f t="shared" si="10"/>
        <v>3</v>
      </c>
      <c r="AP19" s="153">
        <f t="shared" si="11"/>
        <v>8</v>
      </c>
      <c r="AQ19" s="153">
        <f t="shared" si="12"/>
        <v>8</v>
      </c>
      <c r="AR19" s="153">
        <f t="shared" si="13"/>
        <v>5</v>
      </c>
      <c r="AS19" s="161">
        <f t="shared" si="14"/>
        <v>5</v>
      </c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1" s="13" customFormat="1" ht="19.5" customHeight="1">
      <c r="A20" s="181" t="s">
        <v>22</v>
      </c>
      <c r="B20" s="236" t="str">
        <f>input1!B20</f>
        <v>3/4</v>
      </c>
      <c r="C20" s="182" t="str">
        <f>input1!C20</f>
        <v>07354</v>
      </c>
      <c r="D20" s="183" t="str">
        <f>input1!D20</f>
        <v>เด็กชายสุรเชษฐ์  ขุนพิลึก</v>
      </c>
      <c r="E20" s="184">
        <f>input1!E20</f>
        <v>1</v>
      </c>
      <c r="F20" s="185">
        <v>1</v>
      </c>
      <c r="G20" s="186">
        <v>2</v>
      </c>
      <c r="H20" s="186">
        <v>1</v>
      </c>
      <c r="I20" s="186">
        <v>2</v>
      </c>
      <c r="J20" s="187">
        <v>1</v>
      </c>
      <c r="K20" s="188">
        <v>1</v>
      </c>
      <c r="L20" s="186">
        <v>2</v>
      </c>
      <c r="M20" s="186">
        <v>1</v>
      </c>
      <c r="N20" s="186">
        <v>1</v>
      </c>
      <c r="O20" s="189">
        <v>1</v>
      </c>
      <c r="P20" s="185">
        <v>2</v>
      </c>
      <c r="Q20" s="186">
        <v>1</v>
      </c>
      <c r="R20" s="186">
        <v>1</v>
      </c>
      <c r="S20" s="186">
        <v>2</v>
      </c>
      <c r="T20" s="187">
        <v>1</v>
      </c>
      <c r="U20" s="188">
        <v>1</v>
      </c>
      <c r="V20" s="186">
        <v>2</v>
      </c>
      <c r="W20" s="186">
        <v>2</v>
      </c>
      <c r="X20" s="186">
        <v>1</v>
      </c>
      <c r="Y20" s="189">
        <v>1</v>
      </c>
      <c r="Z20" s="185">
        <v>1</v>
      </c>
      <c r="AA20" s="186">
        <v>1</v>
      </c>
      <c r="AB20" s="186">
        <v>1</v>
      </c>
      <c r="AC20" s="186">
        <v>1</v>
      </c>
      <c r="AD20" s="187">
        <v>2</v>
      </c>
      <c r="AE20" s="151">
        <f t="shared" si="0"/>
        <v>5</v>
      </c>
      <c r="AF20" s="152">
        <f t="shared" si="1"/>
        <v>5</v>
      </c>
      <c r="AG20" s="153">
        <f t="shared" si="2"/>
        <v>2</v>
      </c>
      <c r="AH20" s="153">
        <f t="shared" si="3"/>
        <v>7</v>
      </c>
      <c r="AI20" s="153">
        <f t="shared" si="4"/>
        <v>7</v>
      </c>
      <c r="AJ20" s="153">
        <f t="shared" si="5"/>
        <v>3</v>
      </c>
      <c r="AK20" s="153">
        <f t="shared" si="6"/>
        <v>2</v>
      </c>
      <c r="AL20" s="153">
        <f t="shared" si="7"/>
        <v>9</v>
      </c>
      <c r="AM20" s="153">
        <f t="shared" si="8"/>
        <v>9</v>
      </c>
      <c r="AN20" s="153">
        <f t="shared" si="9"/>
        <v>2</v>
      </c>
      <c r="AO20" s="153">
        <f t="shared" si="10"/>
        <v>2</v>
      </c>
      <c r="AP20" s="153">
        <f t="shared" si="11"/>
        <v>7</v>
      </c>
      <c r="AQ20" s="153">
        <f t="shared" si="12"/>
        <v>7</v>
      </c>
      <c r="AR20" s="153">
        <f t="shared" si="13"/>
        <v>7</v>
      </c>
      <c r="AS20" s="161">
        <f t="shared" si="14"/>
        <v>7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9.5" customHeight="1">
      <c r="A21" s="181" t="s">
        <v>23</v>
      </c>
      <c r="B21" s="236" t="str">
        <f>input1!B21</f>
        <v>3/4</v>
      </c>
      <c r="C21" s="182" t="str">
        <f>input1!C21</f>
        <v>07355</v>
      </c>
      <c r="D21" s="183" t="str">
        <f>input1!D21</f>
        <v>เด็กชายสุรพัศ  ประมูล</v>
      </c>
      <c r="E21" s="184">
        <f>input1!E21</f>
        <v>1</v>
      </c>
      <c r="F21" s="206">
        <v>1</v>
      </c>
      <c r="G21" s="207">
        <v>1</v>
      </c>
      <c r="H21" s="207">
        <v>2</v>
      </c>
      <c r="I21" s="207">
        <v>2</v>
      </c>
      <c r="J21" s="208">
        <v>1</v>
      </c>
      <c r="K21" s="209">
        <v>1</v>
      </c>
      <c r="L21" s="207">
        <v>2</v>
      </c>
      <c r="M21" s="207">
        <v>1</v>
      </c>
      <c r="N21" s="207">
        <v>1</v>
      </c>
      <c r="O21" s="210">
        <v>1</v>
      </c>
      <c r="P21" s="211">
        <v>2</v>
      </c>
      <c r="Q21" s="207">
        <v>1</v>
      </c>
      <c r="R21" s="207">
        <v>1</v>
      </c>
      <c r="S21" s="207">
        <v>2</v>
      </c>
      <c r="T21" s="208">
        <v>1</v>
      </c>
      <c r="U21" s="209">
        <v>1</v>
      </c>
      <c r="V21" s="207">
        <v>3</v>
      </c>
      <c r="W21" s="207">
        <v>1</v>
      </c>
      <c r="X21" s="207">
        <v>1</v>
      </c>
      <c r="Y21" s="210">
        <v>3</v>
      </c>
      <c r="Z21" s="211">
        <v>2</v>
      </c>
      <c r="AA21" s="207">
        <v>1</v>
      </c>
      <c r="AB21" s="207">
        <v>1</v>
      </c>
      <c r="AC21" s="207">
        <v>1</v>
      </c>
      <c r="AD21" s="208">
        <v>3</v>
      </c>
      <c r="AE21" s="151">
        <f t="shared" si="0"/>
        <v>6</v>
      </c>
      <c r="AF21" s="152">
        <f t="shared" si="1"/>
        <v>6</v>
      </c>
      <c r="AG21" s="153">
        <f t="shared" si="2"/>
        <v>2</v>
      </c>
      <c r="AH21" s="153">
        <f t="shared" si="3"/>
        <v>6</v>
      </c>
      <c r="AI21" s="153">
        <f t="shared" si="4"/>
        <v>6</v>
      </c>
      <c r="AJ21" s="153">
        <f t="shared" si="5"/>
        <v>2</v>
      </c>
      <c r="AK21" s="153">
        <f t="shared" si="6"/>
        <v>1</v>
      </c>
      <c r="AL21" s="153">
        <f t="shared" si="7"/>
        <v>6</v>
      </c>
      <c r="AM21" s="153">
        <f t="shared" si="8"/>
        <v>6</v>
      </c>
      <c r="AN21" s="153">
        <f t="shared" si="9"/>
        <v>2</v>
      </c>
      <c r="AO21" s="153">
        <f t="shared" si="10"/>
        <v>2</v>
      </c>
      <c r="AP21" s="153">
        <f t="shared" si="11"/>
        <v>7</v>
      </c>
      <c r="AQ21" s="153">
        <f t="shared" si="12"/>
        <v>7</v>
      </c>
      <c r="AR21" s="153">
        <f t="shared" si="13"/>
        <v>10</v>
      </c>
      <c r="AS21" s="161">
        <f t="shared" si="14"/>
        <v>10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21" customHeight="1" thickBot="1">
      <c r="A22" s="181" t="s">
        <v>24</v>
      </c>
      <c r="B22" s="236" t="str">
        <f>input1!B22</f>
        <v>3/4</v>
      </c>
      <c r="C22" s="182" t="str">
        <f>input1!C22</f>
        <v>07356</v>
      </c>
      <c r="D22" s="183" t="str">
        <f>input1!D22</f>
        <v>เด็กชายอดิสรณ์  จานลาน</v>
      </c>
      <c r="E22" s="184">
        <f>input1!E22</f>
        <v>1</v>
      </c>
      <c r="F22" s="212">
        <v>2</v>
      </c>
      <c r="G22" s="213">
        <v>1</v>
      </c>
      <c r="H22" s="213">
        <v>1</v>
      </c>
      <c r="I22" s="213">
        <v>2</v>
      </c>
      <c r="J22" s="214">
        <v>1</v>
      </c>
      <c r="K22" s="215">
        <v>2</v>
      </c>
      <c r="L22" s="213">
        <v>2</v>
      </c>
      <c r="M22" s="213">
        <v>1</v>
      </c>
      <c r="N22" s="213">
        <v>1</v>
      </c>
      <c r="O22" s="216">
        <v>1</v>
      </c>
      <c r="P22" s="217">
        <v>2</v>
      </c>
      <c r="Q22" s="213">
        <v>1</v>
      </c>
      <c r="R22" s="213">
        <v>1</v>
      </c>
      <c r="S22" s="213">
        <v>1</v>
      </c>
      <c r="T22" s="214">
        <v>1</v>
      </c>
      <c r="U22" s="215">
        <v>1</v>
      </c>
      <c r="V22" s="213">
        <v>1</v>
      </c>
      <c r="W22" s="213">
        <v>1</v>
      </c>
      <c r="X22" s="213">
        <v>2</v>
      </c>
      <c r="Y22" s="216">
        <v>1</v>
      </c>
      <c r="Z22" s="217">
        <v>1</v>
      </c>
      <c r="AA22" s="213">
        <v>1</v>
      </c>
      <c r="AB22" s="213">
        <v>1</v>
      </c>
      <c r="AC22" s="213">
        <v>1</v>
      </c>
      <c r="AD22" s="214">
        <v>2</v>
      </c>
      <c r="AE22" s="151">
        <f t="shared" si="0"/>
        <v>5</v>
      </c>
      <c r="AF22" s="152">
        <f t="shared" si="1"/>
        <v>5</v>
      </c>
      <c r="AG22" s="153">
        <f t="shared" si="2"/>
        <v>2</v>
      </c>
      <c r="AH22" s="153">
        <f t="shared" si="3"/>
        <v>6</v>
      </c>
      <c r="AI22" s="153">
        <f t="shared" si="4"/>
        <v>6</v>
      </c>
      <c r="AJ22" s="153">
        <f t="shared" si="5"/>
        <v>3</v>
      </c>
      <c r="AK22" s="153">
        <f t="shared" si="6"/>
        <v>2</v>
      </c>
      <c r="AL22" s="153">
        <f t="shared" si="7"/>
        <v>8</v>
      </c>
      <c r="AM22" s="153">
        <f t="shared" si="8"/>
        <v>8</v>
      </c>
      <c r="AN22" s="153">
        <f t="shared" si="9"/>
        <v>2</v>
      </c>
      <c r="AO22" s="153">
        <f t="shared" si="10"/>
        <v>3</v>
      </c>
      <c r="AP22" s="153">
        <f t="shared" si="11"/>
        <v>10</v>
      </c>
      <c r="AQ22" s="153">
        <f t="shared" si="12"/>
        <v>10</v>
      </c>
      <c r="AR22" s="153">
        <f t="shared" si="13"/>
        <v>7</v>
      </c>
      <c r="AS22" s="161">
        <f t="shared" si="14"/>
        <v>7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45" s="13" customFormat="1" ht="19.5" customHeight="1">
      <c r="A23" s="181" t="s">
        <v>49</v>
      </c>
      <c r="B23" s="236" t="str">
        <f>input1!B23</f>
        <v>3/4</v>
      </c>
      <c r="C23" s="182" t="str">
        <f>input1!C23</f>
        <v>07359</v>
      </c>
      <c r="D23" s="183" t="str">
        <f>input1!D23</f>
        <v>เด็กชายอโนชา  โพธิ์หวี</v>
      </c>
      <c r="E23" s="184">
        <f>input1!E23</f>
        <v>1</v>
      </c>
      <c r="F23" s="185">
        <v>1</v>
      </c>
      <c r="G23" s="186">
        <v>2</v>
      </c>
      <c r="H23" s="186">
        <v>1</v>
      </c>
      <c r="I23" s="186">
        <v>1</v>
      </c>
      <c r="J23" s="187">
        <v>1</v>
      </c>
      <c r="K23" s="188">
        <v>1</v>
      </c>
      <c r="L23" s="186">
        <v>1</v>
      </c>
      <c r="M23" s="186">
        <v>1</v>
      </c>
      <c r="N23" s="186">
        <v>1</v>
      </c>
      <c r="O23" s="189">
        <v>3</v>
      </c>
      <c r="P23" s="185">
        <v>2</v>
      </c>
      <c r="Q23" s="186">
        <v>2</v>
      </c>
      <c r="R23" s="186">
        <v>1</v>
      </c>
      <c r="S23" s="186">
        <v>2</v>
      </c>
      <c r="T23" s="187">
        <v>3</v>
      </c>
      <c r="U23" s="188">
        <v>1</v>
      </c>
      <c r="V23" s="186">
        <v>1</v>
      </c>
      <c r="W23" s="186">
        <v>3</v>
      </c>
      <c r="X23" s="186">
        <v>1</v>
      </c>
      <c r="Y23" s="189">
        <v>1</v>
      </c>
      <c r="Z23" s="185">
        <v>1</v>
      </c>
      <c r="AA23" s="186">
        <v>1</v>
      </c>
      <c r="AB23" s="186">
        <v>1</v>
      </c>
      <c r="AC23" s="186">
        <v>1</v>
      </c>
      <c r="AD23" s="187">
        <v>1</v>
      </c>
      <c r="AE23" s="151">
        <f t="shared" si="0"/>
        <v>5</v>
      </c>
      <c r="AF23" s="152">
        <f>IF(AE23=0,"0",AE23)</f>
        <v>5</v>
      </c>
      <c r="AG23" s="153">
        <f>IF(L23=3,1,IF(L23=2,2,IF(L23=1,3)))</f>
        <v>3</v>
      </c>
      <c r="AH23" s="153">
        <f>J23+AG23+Q23+W23+AA23</f>
        <v>10</v>
      </c>
      <c r="AI23" s="153">
        <f>IF(AH23=0,"0",AH23)</f>
        <v>10</v>
      </c>
      <c r="AJ23" s="153">
        <f>IF(Z23=3,1,IF(Z23=2,2,IF(Z23=1,3)))</f>
        <v>3</v>
      </c>
      <c r="AK23" s="153">
        <f>IF(AD23=3,1,IF(AD23=2,2,IF(AD23=1,3)))</f>
        <v>3</v>
      </c>
      <c r="AL23" s="153">
        <f>G23+O23+T23+AJ23+AK23</f>
        <v>14</v>
      </c>
      <c r="AM23" s="153">
        <f>IF(AL23=0,"0",AL23)</f>
        <v>14</v>
      </c>
      <c r="AN23" s="153">
        <f>IF(P23=3,1,IF(P23=2,2,IF(P23=1,3)))</f>
        <v>2</v>
      </c>
      <c r="AO23" s="153">
        <f>IF(S23=3,1,IF(S23=2,2,IF(S23=1,3)))</f>
        <v>2</v>
      </c>
      <c r="AP23" s="153">
        <f>K23+AN23+AO23+X23+AB23</f>
        <v>7</v>
      </c>
      <c r="AQ23" s="153">
        <f>IF(AP23=0,"0",AP23)</f>
        <v>7</v>
      </c>
      <c r="AR23" s="153">
        <f>F23+I23+N23+V23+Y23</f>
        <v>5</v>
      </c>
      <c r="AS23" s="161">
        <f>IF(AR23=0,"0",AR23)</f>
        <v>5</v>
      </c>
    </row>
    <row r="24" spans="1:45" s="13" customFormat="1" ht="19.5" customHeight="1">
      <c r="A24" s="181" t="s">
        <v>50</v>
      </c>
      <c r="B24" s="236" t="str">
        <f>input1!B24</f>
        <v>3/4</v>
      </c>
      <c r="C24" s="182" t="str">
        <f>input1!C24</f>
        <v>07468</v>
      </c>
      <c r="D24" s="183" t="str">
        <f>input1!D24</f>
        <v>เด็กชายธนภูมิ  นุ่มมาก</v>
      </c>
      <c r="E24" s="184">
        <f>input1!E24</f>
        <v>1</v>
      </c>
      <c r="F24" s="218">
        <v>2</v>
      </c>
      <c r="G24" s="128">
        <v>1</v>
      </c>
      <c r="H24" s="128">
        <v>1</v>
      </c>
      <c r="I24" s="128">
        <v>2</v>
      </c>
      <c r="J24" s="219">
        <v>1</v>
      </c>
      <c r="K24" s="220">
        <v>2</v>
      </c>
      <c r="L24" s="128">
        <v>2</v>
      </c>
      <c r="M24" s="128">
        <v>1</v>
      </c>
      <c r="N24" s="128">
        <v>1</v>
      </c>
      <c r="O24" s="221">
        <v>1</v>
      </c>
      <c r="P24" s="222">
        <v>2</v>
      </c>
      <c r="Q24" s="128">
        <v>1</v>
      </c>
      <c r="R24" s="128">
        <v>1</v>
      </c>
      <c r="S24" s="128">
        <v>2</v>
      </c>
      <c r="T24" s="219">
        <v>1</v>
      </c>
      <c r="U24" s="220">
        <v>1</v>
      </c>
      <c r="V24" s="128">
        <v>1</v>
      </c>
      <c r="W24" s="128">
        <v>1</v>
      </c>
      <c r="X24" s="128">
        <v>1</v>
      </c>
      <c r="Y24" s="221">
        <v>1</v>
      </c>
      <c r="Z24" s="222">
        <v>1</v>
      </c>
      <c r="AA24" s="128">
        <v>1</v>
      </c>
      <c r="AB24" s="128">
        <v>1</v>
      </c>
      <c r="AC24" s="128">
        <v>1</v>
      </c>
      <c r="AD24" s="219">
        <v>1</v>
      </c>
      <c r="AE24" s="151">
        <f t="shared" si="0"/>
        <v>5</v>
      </c>
      <c r="AF24" s="152">
        <f t="shared" si="1"/>
        <v>5</v>
      </c>
      <c r="AG24" s="153">
        <f t="shared" si="2"/>
        <v>2</v>
      </c>
      <c r="AH24" s="153">
        <f t="shared" si="3"/>
        <v>6</v>
      </c>
      <c r="AI24" s="153">
        <f t="shared" si="4"/>
        <v>6</v>
      </c>
      <c r="AJ24" s="153">
        <f t="shared" si="5"/>
        <v>3</v>
      </c>
      <c r="AK24" s="153">
        <f t="shared" si="6"/>
        <v>3</v>
      </c>
      <c r="AL24" s="153">
        <f t="shared" si="7"/>
        <v>9</v>
      </c>
      <c r="AM24" s="153">
        <f t="shared" si="8"/>
        <v>9</v>
      </c>
      <c r="AN24" s="153">
        <f t="shared" si="9"/>
        <v>2</v>
      </c>
      <c r="AO24" s="153">
        <f t="shared" si="10"/>
        <v>2</v>
      </c>
      <c r="AP24" s="153">
        <f t="shared" si="11"/>
        <v>8</v>
      </c>
      <c r="AQ24" s="153">
        <f t="shared" si="12"/>
        <v>8</v>
      </c>
      <c r="AR24" s="153">
        <f t="shared" si="13"/>
        <v>7</v>
      </c>
      <c r="AS24" s="161">
        <f t="shared" si="14"/>
        <v>7</v>
      </c>
    </row>
    <row r="25" spans="1:45" s="13" customFormat="1" ht="18" customHeight="1">
      <c r="A25" s="181" t="s">
        <v>51</v>
      </c>
      <c r="B25" s="236" t="str">
        <f>input1!B24</f>
        <v>3/4</v>
      </c>
      <c r="C25" s="182" t="str">
        <f>input1!C24</f>
        <v>07468</v>
      </c>
      <c r="D25" s="183" t="str">
        <f>input1!D25</f>
        <v>เด็กชายทิวากร  พูลเขตรกรณ์</v>
      </c>
      <c r="E25" s="184">
        <f>input1!E24</f>
        <v>1</v>
      </c>
      <c r="F25" s="190">
        <v>2</v>
      </c>
      <c r="G25" s="191">
        <v>1</v>
      </c>
      <c r="H25" s="191">
        <v>1</v>
      </c>
      <c r="I25" s="191">
        <v>3</v>
      </c>
      <c r="J25" s="192">
        <v>1</v>
      </c>
      <c r="K25" s="193">
        <v>1</v>
      </c>
      <c r="L25" s="191">
        <v>3</v>
      </c>
      <c r="M25" s="191">
        <v>1</v>
      </c>
      <c r="N25" s="191">
        <v>1</v>
      </c>
      <c r="O25" s="194">
        <v>1</v>
      </c>
      <c r="P25" s="195">
        <v>3</v>
      </c>
      <c r="Q25" s="191">
        <v>1</v>
      </c>
      <c r="R25" s="191">
        <v>1</v>
      </c>
      <c r="S25" s="191">
        <v>2</v>
      </c>
      <c r="T25" s="192">
        <v>1</v>
      </c>
      <c r="U25" s="193">
        <v>1</v>
      </c>
      <c r="V25" s="191">
        <v>2</v>
      </c>
      <c r="W25" s="191">
        <v>1</v>
      </c>
      <c r="X25" s="191">
        <v>1</v>
      </c>
      <c r="Y25" s="194">
        <v>2</v>
      </c>
      <c r="Z25" s="195">
        <v>2</v>
      </c>
      <c r="AA25" s="191">
        <v>1</v>
      </c>
      <c r="AB25" s="191">
        <v>1</v>
      </c>
      <c r="AC25" s="191">
        <v>1</v>
      </c>
      <c r="AD25" s="192">
        <v>3</v>
      </c>
      <c r="AE25" s="151">
        <f t="shared" si="0"/>
        <v>5</v>
      </c>
      <c r="AF25" s="152">
        <f t="shared" si="1"/>
        <v>5</v>
      </c>
      <c r="AG25" s="153">
        <f t="shared" si="2"/>
        <v>1</v>
      </c>
      <c r="AH25" s="153">
        <f t="shared" si="3"/>
        <v>5</v>
      </c>
      <c r="AI25" s="153">
        <f t="shared" si="4"/>
        <v>5</v>
      </c>
      <c r="AJ25" s="153">
        <f t="shared" si="5"/>
        <v>2</v>
      </c>
      <c r="AK25" s="153">
        <f t="shared" si="6"/>
        <v>1</v>
      </c>
      <c r="AL25" s="153">
        <f t="shared" si="7"/>
        <v>6</v>
      </c>
      <c r="AM25" s="153">
        <f t="shared" si="8"/>
        <v>6</v>
      </c>
      <c r="AN25" s="153">
        <f t="shared" si="9"/>
        <v>1</v>
      </c>
      <c r="AO25" s="153">
        <f t="shared" si="10"/>
        <v>2</v>
      </c>
      <c r="AP25" s="153">
        <f t="shared" si="11"/>
        <v>6</v>
      </c>
      <c r="AQ25" s="153">
        <f t="shared" si="12"/>
        <v>6</v>
      </c>
      <c r="AR25" s="153">
        <f t="shared" si="13"/>
        <v>10</v>
      </c>
      <c r="AS25" s="161">
        <f t="shared" si="14"/>
        <v>10</v>
      </c>
    </row>
    <row r="26" spans="1:45" s="13" customFormat="1" ht="20.25" customHeight="1" thickBot="1">
      <c r="A26" s="181" t="s">
        <v>52</v>
      </c>
      <c r="B26" s="236" t="str">
        <f>input1!B26</f>
        <v>3/4</v>
      </c>
      <c r="C26" s="182" t="str">
        <f>input1!C26</f>
        <v>07361</v>
      </c>
      <c r="D26" s="183" t="str">
        <f>input1!D26</f>
        <v>เด็กหญิงกัลยา  มุจรินทร์</v>
      </c>
      <c r="E26" s="184">
        <f>input1!E26</f>
        <v>2</v>
      </c>
      <c r="F26" s="223">
        <v>3</v>
      </c>
      <c r="G26" s="224">
        <v>1</v>
      </c>
      <c r="H26" s="224">
        <v>1</v>
      </c>
      <c r="I26" s="224">
        <v>3</v>
      </c>
      <c r="J26" s="225">
        <v>1</v>
      </c>
      <c r="K26" s="226">
        <v>1</v>
      </c>
      <c r="L26" s="224">
        <v>3</v>
      </c>
      <c r="M26" s="224">
        <v>1</v>
      </c>
      <c r="N26" s="224">
        <v>2</v>
      </c>
      <c r="O26" s="227">
        <v>1</v>
      </c>
      <c r="P26" s="228">
        <v>3</v>
      </c>
      <c r="Q26" s="224">
        <v>1</v>
      </c>
      <c r="R26" s="224">
        <v>1</v>
      </c>
      <c r="S26" s="224">
        <v>2</v>
      </c>
      <c r="T26" s="225">
        <v>1</v>
      </c>
      <c r="U26" s="226">
        <v>1</v>
      </c>
      <c r="V26" s="224">
        <v>2</v>
      </c>
      <c r="W26" s="224">
        <v>1</v>
      </c>
      <c r="X26" s="224">
        <v>1</v>
      </c>
      <c r="Y26" s="227">
        <v>3</v>
      </c>
      <c r="Z26" s="228">
        <v>3</v>
      </c>
      <c r="AA26" s="224">
        <v>1</v>
      </c>
      <c r="AB26" s="224">
        <v>1</v>
      </c>
      <c r="AC26" s="224">
        <v>1</v>
      </c>
      <c r="AD26" s="225">
        <v>3</v>
      </c>
      <c r="AE26" s="151">
        <f t="shared" si="0"/>
        <v>5</v>
      </c>
      <c r="AF26" s="152">
        <f t="shared" si="1"/>
        <v>5</v>
      </c>
      <c r="AG26" s="153">
        <f t="shared" si="2"/>
        <v>1</v>
      </c>
      <c r="AH26" s="153">
        <f t="shared" si="3"/>
        <v>5</v>
      </c>
      <c r="AI26" s="153">
        <f t="shared" si="4"/>
        <v>5</v>
      </c>
      <c r="AJ26" s="153">
        <f t="shared" si="5"/>
        <v>1</v>
      </c>
      <c r="AK26" s="153">
        <f t="shared" si="6"/>
        <v>1</v>
      </c>
      <c r="AL26" s="153">
        <f t="shared" si="7"/>
        <v>5</v>
      </c>
      <c r="AM26" s="153">
        <f t="shared" si="8"/>
        <v>5</v>
      </c>
      <c r="AN26" s="153">
        <f t="shared" si="9"/>
        <v>1</v>
      </c>
      <c r="AO26" s="153">
        <f t="shared" si="10"/>
        <v>2</v>
      </c>
      <c r="AP26" s="153">
        <f t="shared" si="11"/>
        <v>6</v>
      </c>
      <c r="AQ26" s="153">
        <f t="shared" si="12"/>
        <v>6</v>
      </c>
      <c r="AR26" s="153">
        <f t="shared" si="13"/>
        <v>13</v>
      </c>
      <c r="AS26" s="161">
        <f t="shared" si="14"/>
        <v>13</v>
      </c>
    </row>
    <row r="27" spans="1:45" s="13" customFormat="1" ht="19.5" customHeight="1">
      <c r="A27" s="181" t="s">
        <v>0</v>
      </c>
      <c r="B27" s="236" t="str">
        <f>input1!B27</f>
        <v>3/4</v>
      </c>
      <c r="C27" s="182" t="str">
        <f>input1!C27</f>
        <v>07362</v>
      </c>
      <c r="D27" s="183" t="str">
        <f>input1!D27</f>
        <v>เด็กหญิงจิดาภา  ตาลประไพ</v>
      </c>
      <c r="E27" s="184">
        <f>input1!E27</f>
        <v>2</v>
      </c>
      <c r="F27" s="190">
        <v>2</v>
      </c>
      <c r="G27" s="191">
        <v>2</v>
      </c>
      <c r="H27" s="191">
        <v>2</v>
      </c>
      <c r="I27" s="191">
        <v>3</v>
      </c>
      <c r="J27" s="192">
        <v>1</v>
      </c>
      <c r="K27" s="193">
        <v>1</v>
      </c>
      <c r="L27" s="191">
        <v>3</v>
      </c>
      <c r="M27" s="191">
        <v>1</v>
      </c>
      <c r="N27" s="191">
        <v>2</v>
      </c>
      <c r="O27" s="194">
        <v>1</v>
      </c>
      <c r="P27" s="195">
        <v>2</v>
      </c>
      <c r="Q27" s="191">
        <v>1</v>
      </c>
      <c r="R27" s="191">
        <v>1</v>
      </c>
      <c r="S27" s="191">
        <v>2</v>
      </c>
      <c r="T27" s="192">
        <v>1</v>
      </c>
      <c r="U27" s="193">
        <v>1</v>
      </c>
      <c r="V27" s="191">
        <v>3</v>
      </c>
      <c r="W27" s="191">
        <v>1</v>
      </c>
      <c r="X27" s="191">
        <v>1</v>
      </c>
      <c r="Y27" s="194">
        <v>3</v>
      </c>
      <c r="Z27" s="195">
        <v>2</v>
      </c>
      <c r="AA27" s="191">
        <v>1</v>
      </c>
      <c r="AB27" s="191">
        <v>1</v>
      </c>
      <c r="AC27" s="191">
        <v>1</v>
      </c>
      <c r="AD27" s="192">
        <v>3</v>
      </c>
      <c r="AE27" s="151">
        <f t="shared" si="0"/>
        <v>6</v>
      </c>
      <c r="AF27" s="152">
        <f t="shared" si="1"/>
        <v>6</v>
      </c>
      <c r="AG27" s="153">
        <f t="shared" si="2"/>
        <v>1</v>
      </c>
      <c r="AH27" s="153">
        <f t="shared" si="3"/>
        <v>5</v>
      </c>
      <c r="AI27" s="153">
        <f t="shared" si="4"/>
        <v>5</v>
      </c>
      <c r="AJ27" s="153">
        <f t="shared" si="5"/>
        <v>2</v>
      </c>
      <c r="AK27" s="153">
        <f t="shared" si="6"/>
        <v>1</v>
      </c>
      <c r="AL27" s="153">
        <f t="shared" si="7"/>
        <v>7</v>
      </c>
      <c r="AM27" s="153">
        <f t="shared" si="8"/>
        <v>7</v>
      </c>
      <c r="AN27" s="153">
        <f t="shared" si="9"/>
        <v>2</v>
      </c>
      <c r="AO27" s="153">
        <f t="shared" si="10"/>
        <v>2</v>
      </c>
      <c r="AP27" s="153">
        <f t="shared" si="11"/>
        <v>7</v>
      </c>
      <c r="AQ27" s="153">
        <f t="shared" si="12"/>
        <v>7</v>
      </c>
      <c r="AR27" s="153">
        <f t="shared" si="13"/>
        <v>13</v>
      </c>
      <c r="AS27" s="161">
        <f t="shared" si="14"/>
        <v>13</v>
      </c>
    </row>
    <row r="28" spans="1:45" s="13" customFormat="1" ht="19.5" customHeight="1">
      <c r="A28" s="181" t="s">
        <v>1</v>
      </c>
      <c r="B28" s="236" t="str">
        <f>input1!B28</f>
        <v>3/4</v>
      </c>
      <c r="C28" s="182" t="str">
        <f>input1!C28</f>
        <v>07363</v>
      </c>
      <c r="D28" s="183" t="str">
        <f>input1!D28</f>
        <v>เด็กหญิงชุติมา  บุญประคม</v>
      </c>
      <c r="E28" s="184">
        <f>input1!E28</f>
        <v>2</v>
      </c>
      <c r="F28" s="218">
        <v>2</v>
      </c>
      <c r="G28" s="128">
        <v>2</v>
      </c>
      <c r="H28" s="128">
        <v>3</v>
      </c>
      <c r="I28" s="128">
        <v>3</v>
      </c>
      <c r="J28" s="219">
        <v>2</v>
      </c>
      <c r="K28" s="220">
        <v>1</v>
      </c>
      <c r="L28" s="128">
        <v>2</v>
      </c>
      <c r="M28" s="128">
        <v>1</v>
      </c>
      <c r="N28" s="128">
        <v>1</v>
      </c>
      <c r="O28" s="221">
        <v>1</v>
      </c>
      <c r="P28" s="222">
        <v>2</v>
      </c>
      <c r="Q28" s="128">
        <v>1</v>
      </c>
      <c r="R28" s="128">
        <v>1</v>
      </c>
      <c r="S28" s="128">
        <v>2</v>
      </c>
      <c r="T28" s="219">
        <v>1</v>
      </c>
      <c r="U28" s="220">
        <v>1</v>
      </c>
      <c r="V28" s="128">
        <v>2</v>
      </c>
      <c r="W28" s="128">
        <v>1</v>
      </c>
      <c r="X28" s="128">
        <v>1</v>
      </c>
      <c r="Y28" s="221">
        <v>3</v>
      </c>
      <c r="Z28" s="222">
        <v>2</v>
      </c>
      <c r="AA28" s="128">
        <v>1</v>
      </c>
      <c r="AB28" s="128">
        <v>1</v>
      </c>
      <c r="AC28" s="128">
        <v>1</v>
      </c>
      <c r="AD28" s="219">
        <v>3</v>
      </c>
      <c r="AE28" s="151">
        <f t="shared" si="0"/>
        <v>7</v>
      </c>
      <c r="AF28" s="152">
        <f t="shared" si="1"/>
        <v>7</v>
      </c>
      <c r="AG28" s="153">
        <f t="shared" si="2"/>
        <v>2</v>
      </c>
      <c r="AH28" s="153">
        <f t="shared" si="3"/>
        <v>7</v>
      </c>
      <c r="AI28" s="153">
        <f t="shared" si="4"/>
        <v>7</v>
      </c>
      <c r="AJ28" s="153">
        <f t="shared" si="5"/>
        <v>2</v>
      </c>
      <c r="AK28" s="153">
        <f t="shared" si="6"/>
        <v>1</v>
      </c>
      <c r="AL28" s="153">
        <f t="shared" si="7"/>
        <v>7</v>
      </c>
      <c r="AM28" s="153">
        <f t="shared" si="8"/>
        <v>7</v>
      </c>
      <c r="AN28" s="153">
        <f t="shared" si="9"/>
        <v>2</v>
      </c>
      <c r="AO28" s="153">
        <f t="shared" si="10"/>
        <v>2</v>
      </c>
      <c r="AP28" s="153">
        <f t="shared" si="11"/>
        <v>7</v>
      </c>
      <c r="AQ28" s="153">
        <f t="shared" si="12"/>
        <v>7</v>
      </c>
      <c r="AR28" s="153">
        <f t="shared" si="13"/>
        <v>11</v>
      </c>
      <c r="AS28" s="161">
        <f t="shared" si="14"/>
        <v>11</v>
      </c>
    </row>
    <row r="29" spans="1:45" s="13" customFormat="1" ht="19.5" customHeight="1">
      <c r="A29" s="181" t="s">
        <v>2</v>
      </c>
      <c r="B29" s="236" t="str">
        <f>input1!B29</f>
        <v>3/4</v>
      </c>
      <c r="C29" s="182" t="str">
        <f>input1!C29</f>
        <v>07364</v>
      </c>
      <c r="D29" s="183" t="str">
        <f>input1!D29</f>
        <v>เด็กหญิงนัทชา  แสงเงิน</v>
      </c>
      <c r="E29" s="184">
        <f>input1!E29</f>
        <v>2</v>
      </c>
      <c r="F29" s="218">
        <v>3</v>
      </c>
      <c r="G29" s="128">
        <v>1</v>
      </c>
      <c r="H29" s="128">
        <v>1</v>
      </c>
      <c r="I29" s="128">
        <v>3</v>
      </c>
      <c r="J29" s="219">
        <v>1</v>
      </c>
      <c r="K29" s="220">
        <v>1</v>
      </c>
      <c r="L29" s="128">
        <v>3</v>
      </c>
      <c r="M29" s="128">
        <v>1</v>
      </c>
      <c r="N29" s="128">
        <v>2</v>
      </c>
      <c r="O29" s="221">
        <v>1</v>
      </c>
      <c r="P29" s="222">
        <v>3</v>
      </c>
      <c r="Q29" s="128">
        <v>1</v>
      </c>
      <c r="R29" s="128">
        <v>1</v>
      </c>
      <c r="S29" s="128">
        <v>3</v>
      </c>
      <c r="T29" s="219">
        <v>1</v>
      </c>
      <c r="U29" s="220">
        <v>1</v>
      </c>
      <c r="V29" s="128">
        <v>3</v>
      </c>
      <c r="W29" s="128">
        <v>1</v>
      </c>
      <c r="X29" s="128">
        <v>1</v>
      </c>
      <c r="Y29" s="221">
        <v>3</v>
      </c>
      <c r="Z29" s="222">
        <v>3</v>
      </c>
      <c r="AA29" s="128">
        <v>1</v>
      </c>
      <c r="AB29" s="128">
        <v>1</v>
      </c>
      <c r="AC29" s="128">
        <v>1</v>
      </c>
      <c r="AD29" s="219">
        <v>3</v>
      </c>
      <c r="AE29" s="151">
        <f t="shared" si="0"/>
        <v>5</v>
      </c>
      <c r="AF29" s="152">
        <f t="shared" si="1"/>
        <v>5</v>
      </c>
      <c r="AG29" s="153">
        <f t="shared" si="2"/>
        <v>1</v>
      </c>
      <c r="AH29" s="153">
        <f t="shared" si="3"/>
        <v>5</v>
      </c>
      <c r="AI29" s="153">
        <f t="shared" si="4"/>
        <v>5</v>
      </c>
      <c r="AJ29" s="153">
        <f t="shared" si="5"/>
        <v>1</v>
      </c>
      <c r="AK29" s="153">
        <f t="shared" si="6"/>
        <v>1</v>
      </c>
      <c r="AL29" s="153">
        <f t="shared" si="7"/>
        <v>5</v>
      </c>
      <c r="AM29" s="153">
        <f t="shared" si="8"/>
        <v>5</v>
      </c>
      <c r="AN29" s="153">
        <f t="shared" si="9"/>
        <v>1</v>
      </c>
      <c r="AO29" s="153">
        <f t="shared" si="10"/>
        <v>1</v>
      </c>
      <c r="AP29" s="153">
        <f t="shared" si="11"/>
        <v>5</v>
      </c>
      <c r="AQ29" s="153">
        <f t="shared" si="12"/>
        <v>5</v>
      </c>
      <c r="AR29" s="153">
        <f t="shared" si="13"/>
        <v>14</v>
      </c>
      <c r="AS29" s="161">
        <f t="shared" si="14"/>
        <v>14</v>
      </c>
    </row>
    <row r="30" spans="1:45" s="13" customFormat="1" ht="20.25" customHeight="1">
      <c r="A30" s="181" t="s">
        <v>3</v>
      </c>
      <c r="B30" s="236" t="str">
        <f>input1!B30</f>
        <v>3/4</v>
      </c>
      <c r="C30" s="182" t="str">
        <f>input1!C30</f>
        <v>07365</v>
      </c>
      <c r="D30" s="183" t="str">
        <f>input1!D30</f>
        <v>เด็กหญิงบุศญาณี  คล้ายสุบรรณ์</v>
      </c>
      <c r="E30" s="184">
        <f>input1!E30</f>
        <v>2</v>
      </c>
      <c r="F30" s="218">
        <v>1</v>
      </c>
      <c r="G30" s="128">
        <v>1</v>
      </c>
      <c r="H30" s="128">
        <v>1</v>
      </c>
      <c r="I30" s="128">
        <v>2</v>
      </c>
      <c r="J30" s="219">
        <v>1</v>
      </c>
      <c r="K30" s="220">
        <v>1</v>
      </c>
      <c r="L30" s="128">
        <v>2</v>
      </c>
      <c r="M30" s="128">
        <v>1</v>
      </c>
      <c r="N30" s="128">
        <v>1</v>
      </c>
      <c r="O30" s="221">
        <v>1</v>
      </c>
      <c r="P30" s="222">
        <v>2</v>
      </c>
      <c r="Q30" s="128">
        <v>1</v>
      </c>
      <c r="R30" s="128">
        <v>1</v>
      </c>
      <c r="S30" s="128">
        <v>2</v>
      </c>
      <c r="T30" s="219">
        <v>1</v>
      </c>
      <c r="U30" s="220">
        <v>1</v>
      </c>
      <c r="V30" s="128">
        <v>2</v>
      </c>
      <c r="W30" s="128">
        <v>1</v>
      </c>
      <c r="X30" s="128">
        <v>1</v>
      </c>
      <c r="Y30" s="221">
        <v>2</v>
      </c>
      <c r="Z30" s="222">
        <v>1</v>
      </c>
      <c r="AA30" s="128">
        <v>1</v>
      </c>
      <c r="AB30" s="128">
        <v>1</v>
      </c>
      <c r="AC30" s="128">
        <v>1</v>
      </c>
      <c r="AD30" s="219">
        <v>2</v>
      </c>
      <c r="AE30" s="151">
        <f t="shared" si="0"/>
        <v>5</v>
      </c>
      <c r="AF30" s="152">
        <f t="shared" si="1"/>
        <v>5</v>
      </c>
      <c r="AG30" s="153">
        <f t="shared" si="2"/>
        <v>2</v>
      </c>
      <c r="AH30" s="153">
        <f t="shared" si="3"/>
        <v>6</v>
      </c>
      <c r="AI30" s="153">
        <f t="shared" si="4"/>
        <v>6</v>
      </c>
      <c r="AJ30" s="153">
        <f t="shared" si="5"/>
        <v>3</v>
      </c>
      <c r="AK30" s="153">
        <f t="shared" si="6"/>
        <v>2</v>
      </c>
      <c r="AL30" s="153">
        <f t="shared" si="7"/>
        <v>8</v>
      </c>
      <c r="AM30" s="153">
        <f t="shared" si="8"/>
        <v>8</v>
      </c>
      <c r="AN30" s="153">
        <f t="shared" si="9"/>
        <v>2</v>
      </c>
      <c r="AO30" s="153">
        <f t="shared" si="10"/>
        <v>2</v>
      </c>
      <c r="AP30" s="153">
        <f t="shared" si="11"/>
        <v>7</v>
      </c>
      <c r="AQ30" s="153">
        <f t="shared" si="12"/>
        <v>7</v>
      </c>
      <c r="AR30" s="153">
        <f t="shared" si="13"/>
        <v>8</v>
      </c>
      <c r="AS30" s="161">
        <f t="shared" si="14"/>
        <v>8</v>
      </c>
    </row>
    <row r="31" spans="1:45" s="13" customFormat="1" ht="19.5" customHeight="1" thickBot="1">
      <c r="A31" s="181" t="s">
        <v>4</v>
      </c>
      <c r="B31" s="236" t="str">
        <f>input1!B31</f>
        <v>3/4</v>
      </c>
      <c r="C31" s="182" t="str">
        <f>input1!C31</f>
        <v>07366</v>
      </c>
      <c r="D31" s="183" t="str">
        <f>input1!D31</f>
        <v>เด็กหญิงปภาวดี  ม่วงมี</v>
      </c>
      <c r="E31" s="184">
        <f>input1!E31</f>
        <v>2</v>
      </c>
      <c r="F31" s="223">
        <v>2</v>
      </c>
      <c r="G31" s="224">
        <v>2</v>
      </c>
      <c r="H31" s="224">
        <v>3</v>
      </c>
      <c r="I31" s="224">
        <v>3</v>
      </c>
      <c r="J31" s="225">
        <v>1</v>
      </c>
      <c r="K31" s="226">
        <v>1</v>
      </c>
      <c r="L31" s="224">
        <v>2</v>
      </c>
      <c r="M31" s="224">
        <v>1</v>
      </c>
      <c r="N31" s="224">
        <v>1</v>
      </c>
      <c r="O31" s="227">
        <v>1</v>
      </c>
      <c r="P31" s="228">
        <v>3</v>
      </c>
      <c r="Q31" s="224">
        <v>1</v>
      </c>
      <c r="R31" s="224">
        <v>1</v>
      </c>
      <c r="S31" s="224">
        <v>2</v>
      </c>
      <c r="T31" s="225">
        <v>1</v>
      </c>
      <c r="U31" s="226">
        <v>1</v>
      </c>
      <c r="V31" s="224">
        <v>2</v>
      </c>
      <c r="W31" s="224">
        <v>1</v>
      </c>
      <c r="X31" s="224">
        <v>1</v>
      </c>
      <c r="Y31" s="227">
        <v>2</v>
      </c>
      <c r="Z31" s="228">
        <v>2</v>
      </c>
      <c r="AA31" s="224">
        <v>1</v>
      </c>
      <c r="AB31" s="224">
        <v>1</v>
      </c>
      <c r="AC31" s="224">
        <v>1</v>
      </c>
      <c r="AD31" s="225">
        <v>3</v>
      </c>
      <c r="AE31" s="151">
        <f t="shared" si="0"/>
        <v>7</v>
      </c>
      <c r="AF31" s="152">
        <f t="shared" si="1"/>
        <v>7</v>
      </c>
      <c r="AG31" s="153">
        <f t="shared" si="2"/>
        <v>2</v>
      </c>
      <c r="AH31" s="153">
        <f t="shared" si="3"/>
        <v>6</v>
      </c>
      <c r="AI31" s="153">
        <f t="shared" si="4"/>
        <v>6</v>
      </c>
      <c r="AJ31" s="153">
        <f t="shared" si="5"/>
        <v>2</v>
      </c>
      <c r="AK31" s="153">
        <f t="shared" si="6"/>
        <v>1</v>
      </c>
      <c r="AL31" s="153">
        <f t="shared" si="7"/>
        <v>7</v>
      </c>
      <c r="AM31" s="153">
        <f t="shared" si="8"/>
        <v>7</v>
      </c>
      <c r="AN31" s="153">
        <f t="shared" si="9"/>
        <v>1</v>
      </c>
      <c r="AO31" s="153">
        <f t="shared" si="10"/>
        <v>2</v>
      </c>
      <c r="AP31" s="153">
        <f t="shared" si="11"/>
        <v>6</v>
      </c>
      <c r="AQ31" s="153">
        <f t="shared" si="12"/>
        <v>6</v>
      </c>
      <c r="AR31" s="153">
        <f t="shared" si="13"/>
        <v>10</v>
      </c>
      <c r="AS31" s="161">
        <f t="shared" si="14"/>
        <v>10</v>
      </c>
    </row>
    <row r="32" spans="1:45" s="13" customFormat="1" ht="20.25" customHeight="1">
      <c r="A32" s="181" t="s">
        <v>5</v>
      </c>
      <c r="B32" s="236" t="str">
        <f>input1!B32</f>
        <v>3/4</v>
      </c>
      <c r="C32" s="182" t="str">
        <f>input1!C32</f>
        <v>07367</v>
      </c>
      <c r="D32" s="183" t="str">
        <f>input1!D32</f>
        <v>เด็กหญิงลลิตา  บากบั่น</v>
      </c>
      <c r="E32" s="184">
        <f>input1!E32</f>
        <v>2</v>
      </c>
      <c r="F32" s="190">
        <v>2</v>
      </c>
      <c r="G32" s="191">
        <v>1</v>
      </c>
      <c r="H32" s="191">
        <v>1</v>
      </c>
      <c r="I32" s="191">
        <v>3</v>
      </c>
      <c r="J32" s="192">
        <v>1</v>
      </c>
      <c r="K32" s="193">
        <v>1</v>
      </c>
      <c r="L32" s="191">
        <v>3</v>
      </c>
      <c r="M32" s="191">
        <v>1</v>
      </c>
      <c r="N32" s="191">
        <v>1</v>
      </c>
      <c r="O32" s="194">
        <v>1</v>
      </c>
      <c r="P32" s="195">
        <v>2</v>
      </c>
      <c r="Q32" s="191">
        <v>1</v>
      </c>
      <c r="R32" s="191">
        <v>1</v>
      </c>
      <c r="S32" s="191">
        <v>2</v>
      </c>
      <c r="T32" s="192">
        <v>1</v>
      </c>
      <c r="U32" s="193">
        <v>1</v>
      </c>
      <c r="V32" s="191">
        <v>2</v>
      </c>
      <c r="W32" s="191">
        <v>1</v>
      </c>
      <c r="X32" s="191">
        <v>1</v>
      </c>
      <c r="Y32" s="194">
        <v>3</v>
      </c>
      <c r="Z32" s="195">
        <v>1</v>
      </c>
      <c r="AA32" s="191">
        <v>1</v>
      </c>
      <c r="AB32" s="191">
        <v>1</v>
      </c>
      <c r="AC32" s="191">
        <v>1</v>
      </c>
      <c r="AD32" s="192">
        <v>3</v>
      </c>
      <c r="AE32" s="151">
        <f t="shared" si="0"/>
        <v>5</v>
      </c>
      <c r="AF32" s="152">
        <f t="shared" si="1"/>
        <v>5</v>
      </c>
      <c r="AG32" s="153">
        <f t="shared" si="2"/>
        <v>1</v>
      </c>
      <c r="AH32" s="153">
        <f t="shared" si="3"/>
        <v>5</v>
      </c>
      <c r="AI32" s="153">
        <f t="shared" si="4"/>
        <v>5</v>
      </c>
      <c r="AJ32" s="153">
        <f t="shared" si="5"/>
        <v>3</v>
      </c>
      <c r="AK32" s="153">
        <f t="shared" si="6"/>
        <v>1</v>
      </c>
      <c r="AL32" s="153">
        <f t="shared" si="7"/>
        <v>7</v>
      </c>
      <c r="AM32" s="153">
        <f t="shared" si="8"/>
        <v>7</v>
      </c>
      <c r="AN32" s="153">
        <f t="shared" si="9"/>
        <v>2</v>
      </c>
      <c r="AO32" s="153">
        <f t="shared" si="10"/>
        <v>2</v>
      </c>
      <c r="AP32" s="153">
        <f t="shared" si="11"/>
        <v>7</v>
      </c>
      <c r="AQ32" s="153">
        <f t="shared" si="12"/>
        <v>7</v>
      </c>
      <c r="AR32" s="153">
        <f t="shared" si="13"/>
        <v>11</v>
      </c>
      <c r="AS32" s="161">
        <f t="shared" si="14"/>
        <v>11</v>
      </c>
    </row>
    <row r="33" spans="1:45" s="13" customFormat="1" ht="19.5" customHeight="1">
      <c r="A33" s="181" t="s">
        <v>6</v>
      </c>
      <c r="B33" s="236" t="str">
        <f>input1!B33</f>
        <v>3/4</v>
      </c>
      <c r="C33" s="182" t="str">
        <f>input1!C33</f>
        <v>07368</v>
      </c>
      <c r="D33" s="183" t="str">
        <f>input1!D33</f>
        <v>เด็กหญิงศรีสุดา  วิกาเงิน</v>
      </c>
      <c r="E33" s="184">
        <f>input1!E33</f>
        <v>2</v>
      </c>
      <c r="F33" s="218">
        <v>2</v>
      </c>
      <c r="G33" s="128">
        <v>1</v>
      </c>
      <c r="H33" s="128">
        <v>1</v>
      </c>
      <c r="I33" s="128">
        <v>2</v>
      </c>
      <c r="J33" s="219">
        <v>1</v>
      </c>
      <c r="K33" s="220">
        <v>1</v>
      </c>
      <c r="L33" s="128">
        <v>2</v>
      </c>
      <c r="M33" s="128">
        <v>2</v>
      </c>
      <c r="N33" s="128">
        <v>2</v>
      </c>
      <c r="O33" s="221">
        <v>1</v>
      </c>
      <c r="P33" s="222">
        <v>3</v>
      </c>
      <c r="Q33" s="128">
        <v>1</v>
      </c>
      <c r="R33" s="128">
        <v>1</v>
      </c>
      <c r="S33" s="128"/>
      <c r="T33" s="219">
        <v>1</v>
      </c>
      <c r="U33" s="220">
        <v>1</v>
      </c>
      <c r="V33" s="128">
        <v>2</v>
      </c>
      <c r="W33" s="128">
        <v>1</v>
      </c>
      <c r="X33" s="128">
        <v>1</v>
      </c>
      <c r="Y33" s="221">
        <v>2</v>
      </c>
      <c r="Z33" s="222">
        <v>2</v>
      </c>
      <c r="AA33" s="128">
        <v>1</v>
      </c>
      <c r="AB33" s="128">
        <v>2</v>
      </c>
      <c r="AC33" s="128">
        <v>1</v>
      </c>
      <c r="AD33" s="219">
        <v>2</v>
      </c>
      <c r="AE33" s="151">
        <f t="shared" si="0"/>
        <v>6</v>
      </c>
      <c r="AF33" s="152">
        <f t="shared" si="1"/>
        <v>6</v>
      </c>
      <c r="AG33" s="153">
        <f t="shared" si="2"/>
        <v>2</v>
      </c>
      <c r="AH33" s="153">
        <f t="shared" si="3"/>
        <v>6</v>
      </c>
      <c r="AI33" s="153">
        <f t="shared" si="4"/>
        <v>6</v>
      </c>
      <c r="AJ33" s="153">
        <f t="shared" si="5"/>
        <v>2</v>
      </c>
      <c r="AK33" s="153">
        <f t="shared" si="6"/>
        <v>2</v>
      </c>
      <c r="AL33" s="153">
        <f t="shared" si="7"/>
        <v>7</v>
      </c>
      <c r="AM33" s="153">
        <f t="shared" si="8"/>
        <v>7</v>
      </c>
      <c r="AN33" s="153">
        <f t="shared" si="9"/>
        <v>1</v>
      </c>
      <c r="AO33" s="153" t="b">
        <f t="shared" si="10"/>
        <v>0</v>
      </c>
      <c r="AP33" s="153">
        <f t="shared" si="11"/>
        <v>5</v>
      </c>
      <c r="AQ33" s="153">
        <f t="shared" si="12"/>
        <v>5</v>
      </c>
      <c r="AR33" s="153">
        <f t="shared" si="13"/>
        <v>10</v>
      </c>
      <c r="AS33" s="161">
        <f t="shared" si="14"/>
        <v>10</v>
      </c>
    </row>
    <row r="34" spans="1:45" s="13" customFormat="1" ht="21" customHeight="1">
      <c r="A34" s="181" t="s">
        <v>7</v>
      </c>
      <c r="B34" s="236" t="str">
        <f>input1!B34</f>
        <v>3/4</v>
      </c>
      <c r="C34" s="182" t="str">
        <f>input1!C34</f>
        <v>07369</v>
      </c>
      <c r="D34" s="183" t="str">
        <f>input1!D34</f>
        <v>เด็กหญิงสมใจ  สีทา</v>
      </c>
      <c r="E34" s="184">
        <f>input1!E34</f>
        <v>2</v>
      </c>
      <c r="F34" s="218">
        <v>2</v>
      </c>
      <c r="G34" s="128">
        <v>1</v>
      </c>
      <c r="H34" s="128">
        <v>1</v>
      </c>
      <c r="I34" s="128">
        <v>3</v>
      </c>
      <c r="J34" s="219">
        <v>1</v>
      </c>
      <c r="K34" s="220">
        <v>1</v>
      </c>
      <c r="L34" s="128">
        <v>3</v>
      </c>
      <c r="M34" s="128">
        <v>1</v>
      </c>
      <c r="N34" s="128">
        <v>1</v>
      </c>
      <c r="O34" s="221">
        <v>1</v>
      </c>
      <c r="P34" s="222">
        <v>3</v>
      </c>
      <c r="Q34" s="128">
        <v>1</v>
      </c>
      <c r="R34" s="128">
        <v>1</v>
      </c>
      <c r="S34" s="128">
        <v>2</v>
      </c>
      <c r="T34" s="219">
        <v>1</v>
      </c>
      <c r="U34" s="220">
        <v>1</v>
      </c>
      <c r="V34" s="128">
        <v>2</v>
      </c>
      <c r="W34" s="128">
        <v>1</v>
      </c>
      <c r="X34" s="128">
        <v>1</v>
      </c>
      <c r="Y34" s="221">
        <v>3</v>
      </c>
      <c r="Z34" s="222">
        <v>2</v>
      </c>
      <c r="AA34" s="128">
        <v>1</v>
      </c>
      <c r="AB34" s="128">
        <v>1</v>
      </c>
      <c r="AC34" s="128">
        <v>1</v>
      </c>
      <c r="AD34" s="219">
        <v>3</v>
      </c>
      <c r="AE34" s="151">
        <f t="shared" si="0"/>
        <v>5</v>
      </c>
      <c r="AF34" s="152">
        <f t="shared" si="1"/>
        <v>5</v>
      </c>
      <c r="AG34" s="153">
        <f t="shared" si="2"/>
        <v>1</v>
      </c>
      <c r="AH34" s="153">
        <f t="shared" si="3"/>
        <v>5</v>
      </c>
      <c r="AI34" s="153">
        <f t="shared" si="4"/>
        <v>5</v>
      </c>
      <c r="AJ34" s="153">
        <f t="shared" si="5"/>
        <v>2</v>
      </c>
      <c r="AK34" s="153">
        <f t="shared" si="6"/>
        <v>1</v>
      </c>
      <c r="AL34" s="153">
        <f t="shared" si="7"/>
        <v>6</v>
      </c>
      <c r="AM34" s="153">
        <f t="shared" si="8"/>
        <v>6</v>
      </c>
      <c r="AN34" s="153">
        <f t="shared" si="9"/>
        <v>1</v>
      </c>
      <c r="AO34" s="153">
        <f t="shared" si="10"/>
        <v>2</v>
      </c>
      <c r="AP34" s="153">
        <f t="shared" si="11"/>
        <v>6</v>
      </c>
      <c r="AQ34" s="153">
        <f t="shared" si="12"/>
        <v>6</v>
      </c>
      <c r="AR34" s="153">
        <f t="shared" si="13"/>
        <v>11</v>
      </c>
      <c r="AS34" s="161">
        <f t="shared" si="14"/>
        <v>11</v>
      </c>
    </row>
    <row r="35" spans="1:45" s="13" customFormat="1" ht="21" customHeight="1">
      <c r="A35" s="181" t="s">
        <v>8</v>
      </c>
      <c r="B35" s="236" t="str">
        <f>input1!B35</f>
        <v>3/4</v>
      </c>
      <c r="C35" s="182" t="str">
        <f>input1!C35</f>
        <v>07370</v>
      </c>
      <c r="D35" s="183" t="str">
        <f>input1!D35</f>
        <v>เด็กหญิงสุกันยา  ภูยาฟ้า</v>
      </c>
      <c r="E35" s="184">
        <f>input1!E35</f>
        <v>2</v>
      </c>
      <c r="F35" s="218">
        <v>2</v>
      </c>
      <c r="G35" s="128">
        <v>1</v>
      </c>
      <c r="H35" s="128">
        <v>1</v>
      </c>
      <c r="I35" s="128">
        <v>3</v>
      </c>
      <c r="J35" s="219">
        <v>1</v>
      </c>
      <c r="K35" s="220">
        <v>1</v>
      </c>
      <c r="L35" s="128">
        <v>3</v>
      </c>
      <c r="M35" s="128">
        <v>1</v>
      </c>
      <c r="N35" s="128">
        <v>1</v>
      </c>
      <c r="O35" s="221">
        <v>1</v>
      </c>
      <c r="P35" s="222">
        <v>3</v>
      </c>
      <c r="Q35" s="128">
        <v>1</v>
      </c>
      <c r="R35" s="128">
        <v>1</v>
      </c>
      <c r="S35" s="128">
        <v>3</v>
      </c>
      <c r="T35" s="219">
        <v>1</v>
      </c>
      <c r="U35" s="220">
        <v>1</v>
      </c>
      <c r="V35" s="128">
        <v>3</v>
      </c>
      <c r="W35" s="128">
        <v>1</v>
      </c>
      <c r="X35" s="128">
        <v>1</v>
      </c>
      <c r="Y35" s="221">
        <v>3</v>
      </c>
      <c r="Z35" s="222">
        <v>3</v>
      </c>
      <c r="AA35" s="128">
        <v>1</v>
      </c>
      <c r="AB35" s="128">
        <v>1</v>
      </c>
      <c r="AC35" s="128">
        <v>1</v>
      </c>
      <c r="AD35" s="219">
        <v>3</v>
      </c>
      <c r="AE35" s="151">
        <f t="shared" si="0"/>
        <v>5</v>
      </c>
      <c r="AF35" s="152">
        <f t="shared" si="1"/>
        <v>5</v>
      </c>
      <c r="AG35" s="153">
        <f t="shared" si="2"/>
        <v>1</v>
      </c>
      <c r="AH35" s="153">
        <f t="shared" si="3"/>
        <v>5</v>
      </c>
      <c r="AI35" s="153">
        <f t="shared" si="4"/>
        <v>5</v>
      </c>
      <c r="AJ35" s="153">
        <f t="shared" si="5"/>
        <v>1</v>
      </c>
      <c r="AK35" s="153">
        <f t="shared" si="6"/>
        <v>1</v>
      </c>
      <c r="AL35" s="153">
        <f t="shared" si="7"/>
        <v>5</v>
      </c>
      <c r="AM35" s="153">
        <f t="shared" si="8"/>
        <v>5</v>
      </c>
      <c r="AN35" s="153">
        <f t="shared" si="9"/>
        <v>1</v>
      </c>
      <c r="AO35" s="153">
        <f t="shared" si="10"/>
        <v>1</v>
      </c>
      <c r="AP35" s="153">
        <f t="shared" si="11"/>
        <v>5</v>
      </c>
      <c r="AQ35" s="153">
        <f t="shared" si="12"/>
        <v>5</v>
      </c>
      <c r="AR35" s="153">
        <f t="shared" si="13"/>
        <v>12</v>
      </c>
      <c r="AS35" s="161">
        <f t="shared" si="14"/>
        <v>12</v>
      </c>
    </row>
    <row r="36" spans="1:45" s="13" customFormat="1" ht="20.25" customHeight="1" thickBot="1">
      <c r="A36" s="181" t="s">
        <v>9</v>
      </c>
      <c r="B36" s="236" t="str">
        <f>input1!B36</f>
        <v>3/4</v>
      </c>
      <c r="C36" s="182" t="str">
        <f>input1!C36</f>
        <v>07371</v>
      </c>
      <c r="D36" s="183" t="str">
        <f>input1!D36</f>
        <v>เด็กหญิงสุมณฑา  สิงห์ทอง</v>
      </c>
      <c r="E36" s="184">
        <f>input1!E36</f>
        <v>2</v>
      </c>
      <c r="F36" s="223">
        <v>3</v>
      </c>
      <c r="G36" s="224">
        <v>1</v>
      </c>
      <c r="H36" s="224">
        <v>1</v>
      </c>
      <c r="I36" s="224">
        <v>3</v>
      </c>
      <c r="J36" s="225">
        <v>1</v>
      </c>
      <c r="K36" s="226">
        <v>1</v>
      </c>
      <c r="L36" s="224">
        <v>3</v>
      </c>
      <c r="M36" s="224">
        <v>1</v>
      </c>
      <c r="N36" s="224">
        <v>2</v>
      </c>
      <c r="O36" s="227">
        <v>1</v>
      </c>
      <c r="P36" s="228">
        <v>3</v>
      </c>
      <c r="Q36" s="224">
        <v>1</v>
      </c>
      <c r="R36" s="224">
        <v>1</v>
      </c>
      <c r="S36" s="224">
        <v>3</v>
      </c>
      <c r="T36" s="225">
        <v>1</v>
      </c>
      <c r="U36" s="226">
        <v>1</v>
      </c>
      <c r="V36" s="224">
        <v>2</v>
      </c>
      <c r="W36" s="224">
        <v>1</v>
      </c>
      <c r="X36" s="224">
        <v>1</v>
      </c>
      <c r="Y36" s="227">
        <v>3</v>
      </c>
      <c r="Z36" s="228">
        <v>2</v>
      </c>
      <c r="AA36" s="224">
        <v>1</v>
      </c>
      <c r="AB36" s="224">
        <v>1</v>
      </c>
      <c r="AC36" s="224">
        <v>1</v>
      </c>
      <c r="AD36" s="225">
        <v>3</v>
      </c>
      <c r="AE36" s="151">
        <f t="shared" si="0"/>
        <v>5</v>
      </c>
      <c r="AF36" s="152">
        <f t="shared" si="1"/>
        <v>5</v>
      </c>
      <c r="AG36" s="153">
        <f t="shared" si="2"/>
        <v>1</v>
      </c>
      <c r="AH36" s="153">
        <f t="shared" si="3"/>
        <v>5</v>
      </c>
      <c r="AI36" s="153">
        <f t="shared" si="4"/>
        <v>5</v>
      </c>
      <c r="AJ36" s="153">
        <f t="shared" si="5"/>
        <v>2</v>
      </c>
      <c r="AK36" s="153">
        <f t="shared" si="6"/>
        <v>1</v>
      </c>
      <c r="AL36" s="153">
        <f t="shared" si="7"/>
        <v>6</v>
      </c>
      <c r="AM36" s="153">
        <f t="shared" si="8"/>
        <v>6</v>
      </c>
      <c r="AN36" s="153">
        <f t="shared" si="9"/>
        <v>1</v>
      </c>
      <c r="AO36" s="153">
        <f t="shared" si="10"/>
        <v>1</v>
      </c>
      <c r="AP36" s="153">
        <f t="shared" si="11"/>
        <v>5</v>
      </c>
      <c r="AQ36" s="153">
        <f t="shared" si="12"/>
        <v>5</v>
      </c>
      <c r="AR36" s="153">
        <f t="shared" si="13"/>
        <v>13</v>
      </c>
      <c r="AS36" s="161">
        <f t="shared" si="14"/>
        <v>13</v>
      </c>
    </row>
    <row r="38" ht="21" thickBot="1"/>
    <row r="39" spans="4:10" ht="27" thickBot="1">
      <c r="D39" s="53" t="s">
        <v>48</v>
      </c>
      <c r="E39" s="54"/>
      <c r="F39" s="54"/>
      <c r="G39" s="54"/>
      <c r="H39" s="54"/>
      <c r="I39" s="54"/>
      <c r="J39" s="55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35433070866141736" right="0.15748031496062992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9">
      <selection activeCell="F38" sqref="F38"/>
    </sheetView>
  </sheetViews>
  <sheetFormatPr defaultColWidth="9.140625" defaultRowHeight="21.75"/>
  <cols>
    <col min="1" max="1" width="5.421875" style="230" customWidth="1"/>
    <col min="2" max="2" width="5.140625" style="230" customWidth="1"/>
    <col min="3" max="3" width="7.7109375" style="230" customWidth="1"/>
    <col min="4" max="4" width="27.7109375" style="230" customWidth="1"/>
    <col min="5" max="5" width="9.140625" style="230" customWidth="1"/>
    <col min="6" max="30" width="3.140625" style="230" customWidth="1"/>
    <col min="31" max="31" width="3.7109375" style="230" hidden="1" customWidth="1"/>
    <col min="32" max="32" width="3.7109375" style="230" customWidth="1"/>
    <col min="33" max="34" width="3.7109375" style="230" hidden="1" customWidth="1"/>
    <col min="35" max="35" width="3.7109375" style="230" customWidth="1"/>
    <col min="36" max="38" width="3.7109375" style="230" hidden="1" customWidth="1"/>
    <col min="39" max="39" width="3.7109375" style="230" customWidth="1"/>
    <col min="40" max="42" width="3.7109375" style="230" hidden="1" customWidth="1"/>
    <col min="43" max="43" width="3.7109375" style="230" customWidth="1"/>
    <col min="44" max="44" width="3.7109375" style="230" hidden="1" customWidth="1"/>
    <col min="45" max="45" width="3.7109375" style="230" customWidth="1"/>
    <col min="46" max="16384" width="9.140625" style="230" customWidth="1"/>
  </cols>
  <sheetData>
    <row r="1" spans="1:46" ht="22.5" customHeight="1">
      <c r="A1" s="285" t="s">
        <v>19</v>
      </c>
      <c r="B1" s="285"/>
      <c r="C1" s="285"/>
      <c r="D1" s="285"/>
      <c r="E1" s="285"/>
      <c r="F1" s="285" t="s">
        <v>27</v>
      </c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39"/>
      <c r="AF1" s="271" t="s">
        <v>10</v>
      </c>
      <c r="AG1" s="169"/>
      <c r="AH1" s="169"/>
      <c r="AI1" s="271" t="s">
        <v>20</v>
      </c>
      <c r="AJ1" s="169"/>
      <c r="AK1" s="169"/>
      <c r="AL1" s="169"/>
      <c r="AM1" s="271" t="s">
        <v>11</v>
      </c>
      <c r="AN1" s="169"/>
      <c r="AO1" s="169"/>
      <c r="AP1" s="169"/>
      <c r="AQ1" s="271" t="s">
        <v>12</v>
      </c>
      <c r="AR1" s="167"/>
      <c r="AS1" s="271" t="s">
        <v>21</v>
      </c>
      <c r="AT1" s="239"/>
    </row>
    <row r="2" spans="1:46" ht="24">
      <c r="A2" s="285" t="str">
        <f>input1!A2</f>
        <v>ชั้น ม.3/4 นายวิทูล  บินชัย / นางสาวอรวรรณ  อุดมสุข</v>
      </c>
      <c r="B2" s="285"/>
      <c r="C2" s="285"/>
      <c r="D2" s="285"/>
      <c r="E2" s="285"/>
      <c r="F2" s="285" t="s">
        <v>18</v>
      </c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39"/>
      <c r="AF2" s="271"/>
      <c r="AG2" s="169"/>
      <c r="AH2" s="169"/>
      <c r="AI2" s="271"/>
      <c r="AJ2" s="169"/>
      <c r="AK2" s="169"/>
      <c r="AL2" s="169"/>
      <c r="AM2" s="271"/>
      <c r="AN2" s="169"/>
      <c r="AO2" s="169"/>
      <c r="AP2" s="169"/>
      <c r="AQ2" s="271"/>
      <c r="AR2" s="171"/>
      <c r="AS2" s="271"/>
      <c r="AT2" s="239"/>
    </row>
    <row r="3" spans="1:46" ht="24.75" thickBot="1">
      <c r="A3" s="238" t="s">
        <v>14</v>
      </c>
      <c r="B3" s="238" t="s">
        <v>13</v>
      </c>
      <c r="C3" s="238" t="s">
        <v>15</v>
      </c>
      <c r="D3" s="238" t="s">
        <v>16</v>
      </c>
      <c r="E3" s="238" t="s">
        <v>17</v>
      </c>
      <c r="F3" s="240">
        <v>1</v>
      </c>
      <c r="G3" s="240">
        <v>2</v>
      </c>
      <c r="H3" s="240">
        <v>3</v>
      </c>
      <c r="I3" s="240">
        <v>4</v>
      </c>
      <c r="J3" s="240">
        <v>5</v>
      </c>
      <c r="K3" s="240">
        <v>6</v>
      </c>
      <c r="L3" s="240">
        <v>7</v>
      </c>
      <c r="M3" s="240">
        <v>8</v>
      </c>
      <c r="N3" s="240">
        <v>9</v>
      </c>
      <c r="O3" s="240">
        <v>10</v>
      </c>
      <c r="P3" s="240">
        <v>11</v>
      </c>
      <c r="Q3" s="240">
        <v>12</v>
      </c>
      <c r="R3" s="240">
        <v>13</v>
      </c>
      <c r="S3" s="240">
        <v>14</v>
      </c>
      <c r="T3" s="240">
        <v>15</v>
      </c>
      <c r="U3" s="240">
        <v>16</v>
      </c>
      <c r="V3" s="240">
        <v>17</v>
      </c>
      <c r="W3" s="240">
        <v>18</v>
      </c>
      <c r="X3" s="240">
        <v>19</v>
      </c>
      <c r="Y3" s="240">
        <v>20</v>
      </c>
      <c r="Z3" s="240">
        <v>21</v>
      </c>
      <c r="AA3" s="240">
        <v>22</v>
      </c>
      <c r="AB3" s="240">
        <v>23</v>
      </c>
      <c r="AC3" s="240">
        <v>24</v>
      </c>
      <c r="AD3" s="240">
        <v>25</v>
      </c>
      <c r="AE3" s="239"/>
      <c r="AF3" s="271"/>
      <c r="AG3" s="169"/>
      <c r="AH3" s="169"/>
      <c r="AI3" s="271"/>
      <c r="AJ3" s="169"/>
      <c r="AK3" s="169"/>
      <c r="AL3" s="169"/>
      <c r="AM3" s="271"/>
      <c r="AN3" s="169"/>
      <c r="AO3" s="169"/>
      <c r="AP3" s="169"/>
      <c r="AQ3" s="271"/>
      <c r="AR3" s="180"/>
      <c r="AS3" s="271"/>
      <c r="AT3" s="239"/>
    </row>
    <row r="4" spans="1:46" ht="18" customHeight="1">
      <c r="A4" s="241" t="s">
        <v>57</v>
      </c>
      <c r="B4" s="236" t="str">
        <f>input1!B4</f>
        <v>3/4</v>
      </c>
      <c r="C4" s="242" t="str">
        <f>input1!C4</f>
        <v>07337</v>
      </c>
      <c r="D4" s="243" t="str">
        <f>input1!D4</f>
        <v>เด็กชายเจษฎาพร  สำราญ</v>
      </c>
      <c r="E4" s="236">
        <f>input1!E4</f>
        <v>1</v>
      </c>
      <c r="F4" s="186">
        <v>2</v>
      </c>
      <c r="G4" s="186">
        <v>1</v>
      </c>
      <c r="H4" s="186">
        <v>2</v>
      </c>
      <c r="I4" s="186">
        <v>2</v>
      </c>
      <c r="J4" s="186">
        <v>3</v>
      </c>
      <c r="K4" s="186">
        <v>3</v>
      </c>
      <c r="L4" s="186">
        <v>1</v>
      </c>
      <c r="M4" s="186">
        <v>2</v>
      </c>
      <c r="N4" s="186">
        <v>3</v>
      </c>
      <c r="O4" s="186">
        <v>1</v>
      </c>
      <c r="P4" s="186">
        <v>3</v>
      </c>
      <c r="Q4" s="186">
        <v>2</v>
      </c>
      <c r="R4" s="186">
        <v>2</v>
      </c>
      <c r="S4" s="186">
        <v>2</v>
      </c>
      <c r="T4" s="186">
        <v>2</v>
      </c>
      <c r="U4" s="186">
        <v>3</v>
      </c>
      <c r="V4" s="186">
        <v>3</v>
      </c>
      <c r="W4" s="186">
        <v>2</v>
      </c>
      <c r="X4" s="186">
        <v>2</v>
      </c>
      <c r="Y4" s="186">
        <v>1</v>
      </c>
      <c r="Z4" s="186">
        <v>2</v>
      </c>
      <c r="AA4" s="186">
        <v>1</v>
      </c>
      <c r="AB4" s="186">
        <v>2</v>
      </c>
      <c r="AC4" s="186">
        <v>2</v>
      </c>
      <c r="AD4" s="186">
        <v>1</v>
      </c>
      <c r="AE4" s="207">
        <f>H4+M4+R4+U4+AC4</f>
        <v>11</v>
      </c>
      <c r="AF4" s="231">
        <f aca="true" t="shared" si="0" ref="AF4:AF36">IF(AE4=0,"0",AE4)</f>
        <v>11</v>
      </c>
      <c r="AG4" s="231">
        <f aca="true" t="shared" si="1" ref="AG4:AG35">IF(L4=3,1,IF(L4=2,2,IF(L4=1,3)))</f>
        <v>3</v>
      </c>
      <c r="AH4" s="231">
        <f>J4+AG4+Q4+W4+AA4</f>
        <v>11</v>
      </c>
      <c r="AI4" s="231">
        <f aca="true" t="shared" si="2" ref="AI4:AI36">IF(AH4=0,"0",AH4)</f>
        <v>11</v>
      </c>
      <c r="AJ4" s="231">
        <f aca="true" t="shared" si="3" ref="AJ4:AJ35">IF(Z4=3,1,IF(Z4=2,2,IF(Z4=1,3)))</f>
        <v>2</v>
      </c>
      <c r="AK4" s="231">
        <f aca="true" t="shared" si="4" ref="AK4:AK35">IF(AD4=3,1,IF(AD4=2,2,IF(AD4=1,3)))</f>
        <v>3</v>
      </c>
      <c r="AL4" s="231">
        <f>G4+O4+T4+AJ4+AK4</f>
        <v>9</v>
      </c>
      <c r="AM4" s="231">
        <f aca="true" t="shared" si="5" ref="AM4:AM36">IF(AL4=0,"0",AL4)</f>
        <v>9</v>
      </c>
      <c r="AN4" s="231">
        <f aca="true" t="shared" si="6" ref="AN4:AN35">IF(P4=3,1,IF(P4=2,2,IF(P4=1,3)))</f>
        <v>1</v>
      </c>
      <c r="AO4" s="231">
        <f aca="true" t="shared" si="7" ref="AO4:AO35">IF(S4=3,1,IF(S4=2,2,IF(S4=1,3)))</f>
        <v>2</v>
      </c>
      <c r="AP4" s="231">
        <f>K4+AN4+AO4+X4+AB4</f>
        <v>10</v>
      </c>
      <c r="AQ4" s="231">
        <f aca="true" t="shared" si="8" ref="AQ4:AQ36">IF(AP4=0,"0",AP4)</f>
        <v>10</v>
      </c>
      <c r="AR4" s="237">
        <f>F4+I4+N4+V4+Y4</f>
        <v>11</v>
      </c>
      <c r="AS4" s="231">
        <f aca="true" t="shared" si="9" ref="AS4:AS36">IF(AR4=0,"0",AR4)</f>
        <v>11</v>
      </c>
      <c r="AT4" s="247"/>
    </row>
    <row r="5" spans="1:46" ht="18" customHeight="1">
      <c r="A5" s="244" t="s">
        <v>58</v>
      </c>
      <c r="B5" s="236" t="str">
        <f>input1!B5</f>
        <v>3/4</v>
      </c>
      <c r="C5" s="242" t="str">
        <f>input1!C5</f>
        <v>07338</v>
      </c>
      <c r="D5" s="243" t="str">
        <f>input1!D5</f>
        <v>เด็กชายณัฐกรณ์  เทียนสอาด</v>
      </c>
      <c r="E5" s="236">
        <f>input1!E5</f>
        <v>1</v>
      </c>
      <c r="F5" s="186">
        <v>2</v>
      </c>
      <c r="G5" s="186">
        <v>2</v>
      </c>
      <c r="H5" s="186">
        <v>1</v>
      </c>
      <c r="I5" s="186">
        <v>2</v>
      </c>
      <c r="J5" s="186">
        <v>1</v>
      </c>
      <c r="K5" s="186">
        <v>1</v>
      </c>
      <c r="L5" s="186">
        <v>2</v>
      </c>
      <c r="M5" s="186">
        <v>1</v>
      </c>
      <c r="N5" s="186">
        <v>1</v>
      </c>
      <c r="O5" s="186">
        <v>1</v>
      </c>
      <c r="P5" s="186">
        <v>3</v>
      </c>
      <c r="Q5" s="186">
        <v>1</v>
      </c>
      <c r="R5" s="186">
        <v>1</v>
      </c>
      <c r="S5" s="186">
        <v>2</v>
      </c>
      <c r="T5" s="186">
        <v>1</v>
      </c>
      <c r="U5" s="186">
        <v>2</v>
      </c>
      <c r="V5" s="186">
        <v>1</v>
      </c>
      <c r="W5" s="186">
        <v>1</v>
      </c>
      <c r="X5" s="186">
        <v>2</v>
      </c>
      <c r="Y5" s="186">
        <v>3</v>
      </c>
      <c r="Z5" s="186">
        <v>1</v>
      </c>
      <c r="AA5" s="186">
        <v>1</v>
      </c>
      <c r="AB5" s="186">
        <v>1</v>
      </c>
      <c r="AC5" s="186">
        <v>1</v>
      </c>
      <c r="AD5" s="186">
        <v>1</v>
      </c>
      <c r="AE5" s="207">
        <f aca="true" t="shared" si="10" ref="AE5:AE35">H5+M5+R5+U5+AC5</f>
        <v>6</v>
      </c>
      <c r="AF5" s="231">
        <f t="shared" si="0"/>
        <v>6</v>
      </c>
      <c r="AG5" s="231">
        <f t="shared" si="1"/>
        <v>2</v>
      </c>
      <c r="AH5" s="231">
        <f aca="true" t="shared" si="11" ref="AH5:AH35">J5+AG5+Q5+W5+AA5</f>
        <v>6</v>
      </c>
      <c r="AI5" s="231">
        <f t="shared" si="2"/>
        <v>6</v>
      </c>
      <c r="AJ5" s="231">
        <f t="shared" si="3"/>
        <v>3</v>
      </c>
      <c r="AK5" s="231">
        <f t="shared" si="4"/>
        <v>3</v>
      </c>
      <c r="AL5" s="231">
        <f aca="true" t="shared" si="12" ref="AL5:AL35">G5+O5+T5+AJ5+AK5</f>
        <v>10</v>
      </c>
      <c r="AM5" s="231">
        <f t="shared" si="5"/>
        <v>10</v>
      </c>
      <c r="AN5" s="231">
        <f t="shared" si="6"/>
        <v>1</v>
      </c>
      <c r="AO5" s="231">
        <f t="shared" si="7"/>
        <v>2</v>
      </c>
      <c r="AP5" s="231">
        <f aca="true" t="shared" si="13" ref="AP5:AP35">K5+AN5+AO5+X5+AB5</f>
        <v>7</v>
      </c>
      <c r="AQ5" s="231">
        <f t="shared" si="8"/>
        <v>7</v>
      </c>
      <c r="AR5" s="237">
        <f aca="true" t="shared" si="14" ref="AR5:AR35">F5+I5+N5+V5+Y5</f>
        <v>9</v>
      </c>
      <c r="AS5" s="231">
        <f t="shared" si="9"/>
        <v>9</v>
      </c>
      <c r="AT5" s="247"/>
    </row>
    <row r="6" spans="1:46" ht="18" customHeight="1">
      <c r="A6" s="241" t="s">
        <v>59</v>
      </c>
      <c r="B6" s="236" t="str">
        <f>input1!B6</f>
        <v>3/4</v>
      </c>
      <c r="C6" s="242" t="str">
        <f>input1!C6</f>
        <v>07339</v>
      </c>
      <c r="D6" s="243" t="str">
        <f>input1!D6</f>
        <v>เด็กชายธนกร  พึ่งรอด</v>
      </c>
      <c r="E6" s="236">
        <f>input1!E6</f>
        <v>1</v>
      </c>
      <c r="F6" s="186">
        <v>2</v>
      </c>
      <c r="G6" s="186">
        <v>3</v>
      </c>
      <c r="H6" s="186">
        <v>1</v>
      </c>
      <c r="I6" s="186">
        <v>2</v>
      </c>
      <c r="J6" s="186">
        <v>3</v>
      </c>
      <c r="K6" s="186">
        <v>2</v>
      </c>
      <c r="L6" s="186">
        <v>2</v>
      </c>
      <c r="M6" s="186">
        <v>1</v>
      </c>
      <c r="N6" s="186">
        <v>2</v>
      </c>
      <c r="O6" s="186">
        <v>3</v>
      </c>
      <c r="P6" s="186">
        <v>2</v>
      </c>
      <c r="Q6" s="186">
        <v>1</v>
      </c>
      <c r="R6" s="186">
        <v>3</v>
      </c>
      <c r="S6" s="186">
        <v>2</v>
      </c>
      <c r="T6" s="186">
        <v>1</v>
      </c>
      <c r="U6" s="186">
        <v>3</v>
      </c>
      <c r="V6" s="186">
        <v>2</v>
      </c>
      <c r="W6" s="186">
        <v>1</v>
      </c>
      <c r="X6" s="186">
        <v>1</v>
      </c>
      <c r="Y6" s="186">
        <v>3</v>
      </c>
      <c r="Z6" s="186">
        <v>3</v>
      </c>
      <c r="AA6" s="186">
        <v>1</v>
      </c>
      <c r="AB6" s="186">
        <v>2</v>
      </c>
      <c r="AC6" s="186">
        <v>1</v>
      </c>
      <c r="AD6" s="186">
        <v>3</v>
      </c>
      <c r="AE6" s="207">
        <f t="shared" si="10"/>
        <v>9</v>
      </c>
      <c r="AF6" s="231">
        <f t="shared" si="0"/>
        <v>9</v>
      </c>
      <c r="AG6" s="231">
        <f t="shared" si="1"/>
        <v>2</v>
      </c>
      <c r="AH6" s="231">
        <f t="shared" si="11"/>
        <v>8</v>
      </c>
      <c r="AI6" s="231">
        <f t="shared" si="2"/>
        <v>8</v>
      </c>
      <c r="AJ6" s="231">
        <f t="shared" si="3"/>
        <v>1</v>
      </c>
      <c r="AK6" s="231">
        <f t="shared" si="4"/>
        <v>1</v>
      </c>
      <c r="AL6" s="231">
        <f t="shared" si="12"/>
        <v>9</v>
      </c>
      <c r="AM6" s="231">
        <f t="shared" si="5"/>
        <v>9</v>
      </c>
      <c r="AN6" s="231">
        <f t="shared" si="6"/>
        <v>2</v>
      </c>
      <c r="AO6" s="231">
        <f t="shared" si="7"/>
        <v>2</v>
      </c>
      <c r="AP6" s="231">
        <f t="shared" si="13"/>
        <v>9</v>
      </c>
      <c r="AQ6" s="231">
        <f t="shared" si="8"/>
        <v>9</v>
      </c>
      <c r="AR6" s="237">
        <f t="shared" si="14"/>
        <v>11</v>
      </c>
      <c r="AS6" s="231">
        <f t="shared" si="9"/>
        <v>11</v>
      </c>
      <c r="AT6" s="247"/>
    </row>
    <row r="7" spans="1:46" ht="18" customHeight="1">
      <c r="A7" s="244" t="s">
        <v>60</v>
      </c>
      <c r="B7" s="236" t="str">
        <f>input1!B7</f>
        <v>3/4</v>
      </c>
      <c r="C7" s="242" t="str">
        <f>input1!C7</f>
        <v>07340</v>
      </c>
      <c r="D7" s="243" t="str">
        <f>input1!D7</f>
        <v>เด็กชายธันวา  เครือผือ</v>
      </c>
      <c r="E7" s="236">
        <f>input1!E7</f>
        <v>1</v>
      </c>
      <c r="F7" s="245">
        <v>3</v>
      </c>
      <c r="G7" s="128">
        <v>1</v>
      </c>
      <c r="H7" s="128">
        <v>1</v>
      </c>
      <c r="I7" s="128">
        <v>2</v>
      </c>
      <c r="J7" s="128">
        <v>2</v>
      </c>
      <c r="K7" s="128">
        <v>3</v>
      </c>
      <c r="L7" s="128">
        <v>3</v>
      </c>
      <c r="M7" s="128">
        <v>2</v>
      </c>
      <c r="N7" s="128">
        <v>3</v>
      </c>
      <c r="O7" s="128">
        <v>1</v>
      </c>
      <c r="P7" s="128">
        <v>2</v>
      </c>
      <c r="Q7" s="128">
        <v>1</v>
      </c>
      <c r="R7" s="128">
        <v>1</v>
      </c>
      <c r="S7" s="128">
        <v>3</v>
      </c>
      <c r="T7" s="128">
        <v>3</v>
      </c>
      <c r="U7" s="128">
        <v>2</v>
      </c>
      <c r="V7" s="128">
        <v>2</v>
      </c>
      <c r="W7" s="128">
        <v>1</v>
      </c>
      <c r="X7" s="128">
        <v>2</v>
      </c>
      <c r="Y7" s="128">
        <v>2</v>
      </c>
      <c r="Z7" s="128">
        <v>2</v>
      </c>
      <c r="AA7" s="128">
        <v>1</v>
      </c>
      <c r="AB7" s="128">
        <v>1</v>
      </c>
      <c r="AC7" s="128">
        <v>2</v>
      </c>
      <c r="AD7" s="128">
        <v>3</v>
      </c>
      <c r="AE7" s="207">
        <f t="shared" si="10"/>
        <v>8</v>
      </c>
      <c r="AF7" s="231">
        <f t="shared" si="0"/>
        <v>8</v>
      </c>
      <c r="AG7" s="231">
        <f t="shared" si="1"/>
        <v>1</v>
      </c>
      <c r="AH7" s="231">
        <f t="shared" si="11"/>
        <v>6</v>
      </c>
      <c r="AI7" s="231">
        <f t="shared" si="2"/>
        <v>6</v>
      </c>
      <c r="AJ7" s="231">
        <f t="shared" si="3"/>
        <v>2</v>
      </c>
      <c r="AK7" s="231">
        <f t="shared" si="4"/>
        <v>1</v>
      </c>
      <c r="AL7" s="231">
        <f t="shared" si="12"/>
        <v>8</v>
      </c>
      <c r="AM7" s="231">
        <f t="shared" si="5"/>
        <v>8</v>
      </c>
      <c r="AN7" s="231">
        <f t="shared" si="6"/>
        <v>2</v>
      </c>
      <c r="AO7" s="231">
        <f t="shared" si="7"/>
        <v>1</v>
      </c>
      <c r="AP7" s="231">
        <f t="shared" si="13"/>
        <v>9</v>
      </c>
      <c r="AQ7" s="231">
        <f t="shared" si="8"/>
        <v>9</v>
      </c>
      <c r="AR7" s="237">
        <f t="shared" si="14"/>
        <v>12</v>
      </c>
      <c r="AS7" s="231">
        <f t="shared" si="9"/>
        <v>12</v>
      </c>
      <c r="AT7" s="247"/>
    </row>
    <row r="8" spans="1:46" ht="18" customHeight="1">
      <c r="A8" s="241" t="s">
        <v>61</v>
      </c>
      <c r="B8" s="236" t="str">
        <f>input1!B8</f>
        <v>3/4</v>
      </c>
      <c r="C8" s="242" t="str">
        <f>input1!C8</f>
        <v>07341</v>
      </c>
      <c r="D8" s="243" t="str">
        <f>input1!D8</f>
        <v>เด็กชายบวรวิทย์  เอกบัว</v>
      </c>
      <c r="E8" s="236">
        <f>input1!E8</f>
        <v>1</v>
      </c>
      <c r="F8" s="186">
        <v>2</v>
      </c>
      <c r="G8" s="186">
        <v>1</v>
      </c>
      <c r="H8" s="186">
        <v>2</v>
      </c>
      <c r="I8" s="186">
        <v>2</v>
      </c>
      <c r="J8" s="186">
        <v>1</v>
      </c>
      <c r="K8" s="186">
        <v>1</v>
      </c>
      <c r="L8" s="186">
        <v>2</v>
      </c>
      <c r="M8" s="186">
        <v>2</v>
      </c>
      <c r="N8" s="186">
        <v>3</v>
      </c>
      <c r="O8" s="186">
        <v>2</v>
      </c>
      <c r="P8" s="186">
        <v>3</v>
      </c>
      <c r="Q8" s="186">
        <v>3</v>
      </c>
      <c r="R8" s="186">
        <v>1</v>
      </c>
      <c r="S8" s="186">
        <v>2</v>
      </c>
      <c r="T8" s="186">
        <v>1</v>
      </c>
      <c r="U8" s="186">
        <v>2</v>
      </c>
      <c r="V8" s="186">
        <v>2</v>
      </c>
      <c r="W8" s="186">
        <v>1</v>
      </c>
      <c r="X8" s="186">
        <v>1</v>
      </c>
      <c r="Y8" s="186">
        <v>2</v>
      </c>
      <c r="Z8" s="186">
        <v>2</v>
      </c>
      <c r="AA8" s="186">
        <v>1</v>
      </c>
      <c r="AB8" s="186">
        <v>2</v>
      </c>
      <c r="AC8" s="186">
        <v>1</v>
      </c>
      <c r="AD8" s="186">
        <v>2</v>
      </c>
      <c r="AE8" s="207">
        <f t="shared" si="10"/>
        <v>8</v>
      </c>
      <c r="AF8" s="231">
        <f t="shared" si="0"/>
        <v>8</v>
      </c>
      <c r="AG8" s="231">
        <f t="shared" si="1"/>
        <v>2</v>
      </c>
      <c r="AH8" s="231">
        <f t="shared" si="11"/>
        <v>8</v>
      </c>
      <c r="AI8" s="231">
        <f t="shared" si="2"/>
        <v>8</v>
      </c>
      <c r="AJ8" s="231">
        <f t="shared" si="3"/>
        <v>2</v>
      </c>
      <c r="AK8" s="231">
        <f t="shared" si="4"/>
        <v>2</v>
      </c>
      <c r="AL8" s="231">
        <f t="shared" si="12"/>
        <v>8</v>
      </c>
      <c r="AM8" s="231">
        <f t="shared" si="5"/>
        <v>8</v>
      </c>
      <c r="AN8" s="231">
        <f t="shared" si="6"/>
        <v>1</v>
      </c>
      <c r="AO8" s="231">
        <f t="shared" si="7"/>
        <v>2</v>
      </c>
      <c r="AP8" s="231">
        <f t="shared" si="13"/>
        <v>7</v>
      </c>
      <c r="AQ8" s="231">
        <f t="shared" si="8"/>
        <v>7</v>
      </c>
      <c r="AR8" s="237">
        <f t="shared" si="14"/>
        <v>11</v>
      </c>
      <c r="AS8" s="231">
        <f t="shared" si="9"/>
        <v>11</v>
      </c>
      <c r="AT8" s="247"/>
    </row>
    <row r="9" spans="1:46" ht="18" customHeight="1">
      <c r="A9" s="244" t="s">
        <v>62</v>
      </c>
      <c r="B9" s="236" t="str">
        <f>input1!B9</f>
        <v>3/4</v>
      </c>
      <c r="C9" s="242" t="str">
        <f>input1!C9</f>
        <v>07342</v>
      </c>
      <c r="D9" s="243" t="str">
        <f>input1!D9</f>
        <v>เด็กชายปิยะพงษ์  จันทร์หงส์ประภา</v>
      </c>
      <c r="E9" s="236">
        <f>input1!E9</f>
        <v>1</v>
      </c>
      <c r="F9" s="186">
        <v>2</v>
      </c>
      <c r="G9" s="186">
        <v>2</v>
      </c>
      <c r="H9" s="186">
        <v>2</v>
      </c>
      <c r="I9" s="186">
        <v>2</v>
      </c>
      <c r="J9" s="186">
        <v>1</v>
      </c>
      <c r="K9" s="186">
        <v>1</v>
      </c>
      <c r="L9" s="186">
        <v>2</v>
      </c>
      <c r="M9" s="186">
        <v>1</v>
      </c>
      <c r="N9" s="186">
        <v>2</v>
      </c>
      <c r="O9" s="186">
        <v>3</v>
      </c>
      <c r="P9" s="186">
        <v>3</v>
      </c>
      <c r="Q9" s="186">
        <v>1</v>
      </c>
      <c r="R9" s="186">
        <v>1</v>
      </c>
      <c r="S9" s="186">
        <v>2</v>
      </c>
      <c r="T9" s="186">
        <v>2</v>
      </c>
      <c r="U9" s="186">
        <v>2</v>
      </c>
      <c r="V9" s="186">
        <v>2</v>
      </c>
      <c r="W9" s="186">
        <v>1</v>
      </c>
      <c r="X9" s="186">
        <v>2</v>
      </c>
      <c r="Y9" s="186">
        <v>2</v>
      </c>
      <c r="Z9" s="186">
        <v>2</v>
      </c>
      <c r="AA9" s="186">
        <v>1</v>
      </c>
      <c r="AB9" s="186">
        <v>2</v>
      </c>
      <c r="AC9" s="186">
        <v>1</v>
      </c>
      <c r="AD9" s="186">
        <v>3</v>
      </c>
      <c r="AE9" s="207">
        <f t="shared" si="10"/>
        <v>7</v>
      </c>
      <c r="AF9" s="231">
        <f>IF(AE9=0,"0",AE9)</f>
        <v>7</v>
      </c>
      <c r="AG9" s="231">
        <f t="shared" si="1"/>
        <v>2</v>
      </c>
      <c r="AH9" s="231">
        <f t="shared" si="11"/>
        <v>6</v>
      </c>
      <c r="AI9" s="231">
        <f t="shared" si="2"/>
        <v>6</v>
      </c>
      <c r="AJ9" s="231">
        <f t="shared" si="3"/>
        <v>2</v>
      </c>
      <c r="AK9" s="231">
        <f t="shared" si="4"/>
        <v>1</v>
      </c>
      <c r="AL9" s="231">
        <f t="shared" si="12"/>
        <v>10</v>
      </c>
      <c r="AM9" s="231">
        <f t="shared" si="5"/>
        <v>10</v>
      </c>
      <c r="AN9" s="231">
        <f t="shared" si="6"/>
        <v>1</v>
      </c>
      <c r="AO9" s="231">
        <f t="shared" si="7"/>
        <v>2</v>
      </c>
      <c r="AP9" s="231">
        <f t="shared" si="13"/>
        <v>8</v>
      </c>
      <c r="AQ9" s="231">
        <f t="shared" si="8"/>
        <v>8</v>
      </c>
      <c r="AR9" s="237">
        <f t="shared" si="14"/>
        <v>10</v>
      </c>
      <c r="AS9" s="231">
        <f t="shared" si="9"/>
        <v>10</v>
      </c>
      <c r="AT9" s="247"/>
    </row>
    <row r="10" spans="1:46" ht="18" customHeight="1">
      <c r="A10" s="241" t="s">
        <v>63</v>
      </c>
      <c r="B10" s="236" t="str">
        <f>input1!B10</f>
        <v>3/4</v>
      </c>
      <c r="C10" s="242" t="str">
        <f>input1!C10</f>
        <v>07343</v>
      </c>
      <c r="D10" s="243" t="str">
        <f>input1!D10</f>
        <v>เด็กชายปุรเชษฐ์  ชินวงค์</v>
      </c>
      <c r="E10" s="236">
        <f>input1!E10</f>
        <v>1</v>
      </c>
      <c r="F10" s="186">
        <v>2</v>
      </c>
      <c r="G10" s="186">
        <v>3</v>
      </c>
      <c r="H10" s="186">
        <v>1</v>
      </c>
      <c r="I10" s="186">
        <v>2</v>
      </c>
      <c r="J10" s="186">
        <v>1</v>
      </c>
      <c r="K10" s="186">
        <v>1</v>
      </c>
      <c r="L10" s="186">
        <v>2</v>
      </c>
      <c r="M10" s="186">
        <v>1</v>
      </c>
      <c r="N10" s="186">
        <v>2</v>
      </c>
      <c r="O10" s="186">
        <v>1</v>
      </c>
      <c r="P10" s="186">
        <v>3</v>
      </c>
      <c r="Q10" s="186">
        <v>1</v>
      </c>
      <c r="R10" s="186">
        <v>1</v>
      </c>
      <c r="S10" s="186">
        <v>2</v>
      </c>
      <c r="T10" s="186">
        <v>1</v>
      </c>
      <c r="U10" s="186">
        <v>1</v>
      </c>
      <c r="V10" s="186">
        <v>2</v>
      </c>
      <c r="W10" s="186">
        <v>1</v>
      </c>
      <c r="X10" s="186">
        <v>1</v>
      </c>
      <c r="Y10" s="186">
        <v>3</v>
      </c>
      <c r="Z10" s="186">
        <v>2</v>
      </c>
      <c r="AA10" s="186">
        <v>1</v>
      </c>
      <c r="AB10" s="186">
        <v>2</v>
      </c>
      <c r="AC10" s="186">
        <v>3</v>
      </c>
      <c r="AD10" s="186">
        <v>3</v>
      </c>
      <c r="AE10" s="207">
        <f t="shared" si="10"/>
        <v>7</v>
      </c>
      <c r="AF10" s="231">
        <f>IF(AE10=0,"0",AE10)</f>
        <v>7</v>
      </c>
      <c r="AG10" s="231">
        <f t="shared" si="1"/>
        <v>2</v>
      </c>
      <c r="AH10" s="231">
        <f t="shared" si="11"/>
        <v>6</v>
      </c>
      <c r="AI10" s="231">
        <f t="shared" si="2"/>
        <v>6</v>
      </c>
      <c r="AJ10" s="231">
        <f t="shared" si="3"/>
        <v>2</v>
      </c>
      <c r="AK10" s="231">
        <f t="shared" si="4"/>
        <v>1</v>
      </c>
      <c r="AL10" s="231">
        <f t="shared" si="12"/>
        <v>8</v>
      </c>
      <c r="AM10" s="231">
        <f t="shared" si="5"/>
        <v>8</v>
      </c>
      <c r="AN10" s="231">
        <f t="shared" si="6"/>
        <v>1</v>
      </c>
      <c r="AO10" s="231">
        <f t="shared" si="7"/>
        <v>2</v>
      </c>
      <c r="AP10" s="231">
        <f t="shared" si="13"/>
        <v>7</v>
      </c>
      <c r="AQ10" s="231">
        <f t="shared" si="8"/>
        <v>7</v>
      </c>
      <c r="AR10" s="237">
        <f t="shared" si="14"/>
        <v>11</v>
      </c>
      <c r="AS10" s="231">
        <f t="shared" si="9"/>
        <v>11</v>
      </c>
      <c r="AT10" s="247"/>
    </row>
    <row r="11" spans="1:46" ht="18" customHeight="1">
      <c r="A11" s="244" t="s">
        <v>64</v>
      </c>
      <c r="B11" s="236" t="str">
        <f>input1!B11</f>
        <v>3/4</v>
      </c>
      <c r="C11" s="242" t="str">
        <f>input1!C11</f>
        <v>07344</v>
      </c>
      <c r="D11" s="243" t="str">
        <f>input1!D11</f>
        <v>เด็กชายพงศพล  อินตานนท์</v>
      </c>
      <c r="E11" s="236">
        <f>input1!E11</f>
        <v>1</v>
      </c>
      <c r="F11" s="186">
        <v>2</v>
      </c>
      <c r="G11" s="186">
        <v>1</v>
      </c>
      <c r="H11" s="186">
        <v>2</v>
      </c>
      <c r="I11" s="186">
        <v>2</v>
      </c>
      <c r="J11" s="186">
        <v>1</v>
      </c>
      <c r="K11" s="186">
        <v>1</v>
      </c>
      <c r="L11" s="186">
        <v>3</v>
      </c>
      <c r="M11" s="186">
        <v>1</v>
      </c>
      <c r="N11" s="186">
        <v>2</v>
      </c>
      <c r="O11" s="186">
        <v>1</v>
      </c>
      <c r="P11" s="186">
        <v>3</v>
      </c>
      <c r="Q11" s="186">
        <v>1</v>
      </c>
      <c r="R11" s="186">
        <v>1</v>
      </c>
      <c r="S11" s="186">
        <v>2</v>
      </c>
      <c r="T11" s="186">
        <v>1</v>
      </c>
      <c r="U11" s="186">
        <v>2</v>
      </c>
      <c r="V11" s="186">
        <v>3</v>
      </c>
      <c r="W11" s="186">
        <v>1</v>
      </c>
      <c r="X11" s="186">
        <v>2</v>
      </c>
      <c r="Y11" s="186">
        <v>3</v>
      </c>
      <c r="Z11" s="186">
        <v>2</v>
      </c>
      <c r="AA11" s="186">
        <v>1</v>
      </c>
      <c r="AB11" s="186">
        <v>2</v>
      </c>
      <c r="AC11" s="186">
        <v>2</v>
      </c>
      <c r="AD11" s="186">
        <v>3</v>
      </c>
      <c r="AE11" s="207">
        <f t="shared" si="10"/>
        <v>8</v>
      </c>
      <c r="AF11" s="231">
        <f t="shared" si="0"/>
        <v>8</v>
      </c>
      <c r="AG11" s="231">
        <f t="shared" si="1"/>
        <v>1</v>
      </c>
      <c r="AH11" s="231">
        <f t="shared" si="11"/>
        <v>5</v>
      </c>
      <c r="AI11" s="231">
        <f t="shared" si="2"/>
        <v>5</v>
      </c>
      <c r="AJ11" s="231">
        <f t="shared" si="3"/>
        <v>2</v>
      </c>
      <c r="AK11" s="231">
        <f t="shared" si="4"/>
        <v>1</v>
      </c>
      <c r="AL11" s="231">
        <f t="shared" si="12"/>
        <v>6</v>
      </c>
      <c r="AM11" s="231">
        <f t="shared" si="5"/>
        <v>6</v>
      </c>
      <c r="AN11" s="231">
        <f t="shared" si="6"/>
        <v>1</v>
      </c>
      <c r="AO11" s="231">
        <f t="shared" si="7"/>
        <v>2</v>
      </c>
      <c r="AP11" s="231">
        <f t="shared" si="13"/>
        <v>8</v>
      </c>
      <c r="AQ11" s="231">
        <f t="shared" si="8"/>
        <v>8</v>
      </c>
      <c r="AR11" s="237">
        <f t="shared" si="14"/>
        <v>12</v>
      </c>
      <c r="AS11" s="231">
        <f t="shared" si="9"/>
        <v>12</v>
      </c>
      <c r="AT11" s="247"/>
    </row>
    <row r="12" spans="1:46" ht="18" customHeight="1">
      <c r="A12" s="241" t="s">
        <v>65</v>
      </c>
      <c r="B12" s="236" t="str">
        <f>input1!B12</f>
        <v>3/4</v>
      </c>
      <c r="C12" s="242" t="str">
        <f>input1!C12</f>
        <v>07345</v>
      </c>
      <c r="D12" s="243" t="str">
        <f>input1!D12</f>
        <v>เด็กชายพรเทพ  เจริญกุล</v>
      </c>
      <c r="E12" s="236">
        <f>input1!E12</f>
        <v>1</v>
      </c>
      <c r="F12" s="245">
        <v>2</v>
      </c>
      <c r="G12" s="128">
        <v>3</v>
      </c>
      <c r="H12" s="128">
        <v>1</v>
      </c>
      <c r="I12" s="128">
        <v>3</v>
      </c>
      <c r="J12" s="128">
        <v>1</v>
      </c>
      <c r="K12" s="128">
        <v>1</v>
      </c>
      <c r="L12" s="128">
        <v>3</v>
      </c>
      <c r="M12" s="128">
        <v>1</v>
      </c>
      <c r="N12" s="128">
        <v>1</v>
      </c>
      <c r="O12" s="128">
        <v>3</v>
      </c>
      <c r="P12" s="128">
        <v>3</v>
      </c>
      <c r="Q12" s="128">
        <v>1</v>
      </c>
      <c r="R12" s="128">
        <v>1</v>
      </c>
      <c r="S12" s="128">
        <v>3</v>
      </c>
      <c r="T12" s="128">
        <v>1</v>
      </c>
      <c r="U12" s="128">
        <v>1</v>
      </c>
      <c r="V12" s="128">
        <v>1</v>
      </c>
      <c r="W12" s="128">
        <v>1</v>
      </c>
      <c r="X12" s="128">
        <v>1</v>
      </c>
      <c r="Y12" s="128">
        <v>3</v>
      </c>
      <c r="Z12" s="128">
        <v>3</v>
      </c>
      <c r="AA12" s="128">
        <v>1</v>
      </c>
      <c r="AB12" s="128">
        <v>3</v>
      </c>
      <c r="AC12" s="128">
        <v>3</v>
      </c>
      <c r="AD12" s="128">
        <v>3</v>
      </c>
      <c r="AE12" s="207">
        <f t="shared" si="10"/>
        <v>7</v>
      </c>
      <c r="AF12" s="231">
        <f t="shared" si="0"/>
        <v>7</v>
      </c>
      <c r="AG12" s="231">
        <f t="shared" si="1"/>
        <v>1</v>
      </c>
      <c r="AH12" s="231">
        <f t="shared" si="11"/>
        <v>5</v>
      </c>
      <c r="AI12" s="231">
        <f t="shared" si="2"/>
        <v>5</v>
      </c>
      <c r="AJ12" s="231">
        <f t="shared" si="3"/>
        <v>1</v>
      </c>
      <c r="AK12" s="231">
        <f t="shared" si="4"/>
        <v>1</v>
      </c>
      <c r="AL12" s="231">
        <f t="shared" si="12"/>
        <v>9</v>
      </c>
      <c r="AM12" s="231">
        <f t="shared" si="5"/>
        <v>9</v>
      </c>
      <c r="AN12" s="231">
        <f t="shared" si="6"/>
        <v>1</v>
      </c>
      <c r="AO12" s="231">
        <f t="shared" si="7"/>
        <v>1</v>
      </c>
      <c r="AP12" s="231">
        <f t="shared" si="13"/>
        <v>7</v>
      </c>
      <c r="AQ12" s="231">
        <f t="shared" si="8"/>
        <v>7</v>
      </c>
      <c r="AR12" s="237">
        <f t="shared" si="14"/>
        <v>10</v>
      </c>
      <c r="AS12" s="231">
        <f t="shared" si="9"/>
        <v>10</v>
      </c>
      <c r="AT12" s="247"/>
    </row>
    <row r="13" spans="1:46" ht="18" customHeight="1">
      <c r="A13" s="244" t="s">
        <v>66</v>
      </c>
      <c r="B13" s="236" t="str">
        <f>input1!B13</f>
        <v>3/4</v>
      </c>
      <c r="C13" s="242" t="str">
        <f>input1!C13</f>
        <v>07346</v>
      </c>
      <c r="D13" s="243" t="str">
        <f>input1!D13</f>
        <v>เด็กชายภัทรวัต  ดวงชื่น</v>
      </c>
      <c r="E13" s="236">
        <f>input1!E13</f>
        <v>1</v>
      </c>
      <c r="F13" s="186">
        <v>2</v>
      </c>
      <c r="G13" s="186">
        <v>2</v>
      </c>
      <c r="H13" s="186">
        <v>2</v>
      </c>
      <c r="I13" s="186">
        <v>3</v>
      </c>
      <c r="J13" s="186">
        <v>3</v>
      </c>
      <c r="K13" s="186">
        <v>3</v>
      </c>
      <c r="L13" s="186">
        <v>2</v>
      </c>
      <c r="M13" s="186">
        <v>3</v>
      </c>
      <c r="N13" s="186">
        <v>2</v>
      </c>
      <c r="O13" s="186">
        <v>2</v>
      </c>
      <c r="P13" s="186">
        <v>3</v>
      </c>
      <c r="Q13" s="186">
        <v>3</v>
      </c>
      <c r="R13" s="186">
        <v>3</v>
      </c>
      <c r="S13" s="186">
        <v>3</v>
      </c>
      <c r="T13" s="186">
        <v>3</v>
      </c>
      <c r="U13" s="186">
        <v>3</v>
      </c>
      <c r="V13" s="186">
        <v>3</v>
      </c>
      <c r="W13" s="186">
        <v>3</v>
      </c>
      <c r="X13" s="186">
        <v>3</v>
      </c>
      <c r="Y13" s="186">
        <v>3</v>
      </c>
      <c r="Z13" s="186">
        <v>3</v>
      </c>
      <c r="AA13" s="186">
        <v>3</v>
      </c>
      <c r="AB13" s="186">
        <v>3</v>
      </c>
      <c r="AC13" s="186">
        <v>3</v>
      </c>
      <c r="AD13" s="186">
        <v>2</v>
      </c>
      <c r="AE13" s="207">
        <f t="shared" si="10"/>
        <v>14</v>
      </c>
      <c r="AF13" s="231">
        <f t="shared" si="0"/>
        <v>14</v>
      </c>
      <c r="AG13" s="231">
        <f t="shared" si="1"/>
        <v>2</v>
      </c>
      <c r="AH13" s="231">
        <f t="shared" si="11"/>
        <v>14</v>
      </c>
      <c r="AI13" s="231">
        <f t="shared" si="2"/>
        <v>14</v>
      </c>
      <c r="AJ13" s="231">
        <f t="shared" si="3"/>
        <v>1</v>
      </c>
      <c r="AK13" s="231">
        <f t="shared" si="4"/>
        <v>2</v>
      </c>
      <c r="AL13" s="231">
        <f t="shared" si="12"/>
        <v>10</v>
      </c>
      <c r="AM13" s="231">
        <f t="shared" si="5"/>
        <v>10</v>
      </c>
      <c r="AN13" s="231">
        <f t="shared" si="6"/>
        <v>1</v>
      </c>
      <c r="AO13" s="231">
        <f t="shared" si="7"/>
        <v>1</v>
      </c>
      <c r="AP13" s="231">
        <f t="shared" si="13"/>
        <v>11</v>
      </c>
      <c r="AQ13" s="231">
        <f t="shared" si="8"/>
        <v>11</v>
      </c>
      <c r="AR13" s="237">
        <f t="shared" si="14"/>
        <v>13</v>
      </c>
      <c r="AS13" s="231">
        <f t="shared" si="9"/>
        <v>13</v>
      </c>
      <c r="AT13" s="247"/>
    </row>
    <row r="14" spans="1:46" ht="18" customHeight="1">
      <c r="A14" s="241" t="s">
        <v>67</v>
      </c>
      <c r="B14" s="236" t="str">
        <f>input1!B14</f>
        <v>3/4</v>
      </c>
      <c r="C14" s="242" t="str">
        <f>input1!C14</f>
        <v>07347</v>
      </c>
      <c r="D14" s="243" t="str">
        <f>input1!D14</f>
        <v>เด็กชายภานุภัทร  สวัสดิ์รักษา</v>
      </c>
      <c r="E14" s="236">
        <f>input1!E14</f>
        <v>1</v>
      </c>
      <c r="F14" s="186">
        <v>2</v>
      </c>
      <c r="G14" s="186">
        <v>3</v>
      </c>
      <c r="H14" s="186">
        <v>2</v>
      </c>
      <c r="I14" s="186">
        <v>1</v>
      </c>
      <c r="J14" s="186">
        <v>2</v>
      </c>
      <c r="K14" s="186">
        <v>1</v>
      </c>
      <c r="L14" s="186">
        <v>2</v>
      </c>
      <c r="M14" s="186">
        <v>1</v>
      </c>
      <c r="N14" s="186">
        <v>2</v>
      </c>
      <c r="O14" s="186">
        <v>2</v>
      </c>
      <c r="P14" s="186">
        <v>1</v>
      </c>
      <c r="Q14" s="186">
        <v>1</v>
      </c>
      <c r="R14" s="186">
        <v>1</v>
      </c>
      <c r="S14" s="186">
        <v>2</v>
      </c>
      <c r="T14" s="186">
        <v>3</v>
      </c>
      <c r="U14" s="186">
        <v>2</v>
      </c>
      <c r="V14" s="186">
        <v>2</v>
      </c>
      <c r="W14" s="186">
        <v>2</v>
      </c>
      <c r="X14" s="186">
        <v>1</v>
      </c>
      <c r="Y14" s="186">
        <v>2</v>
      </c>
      <c r="Z14" s="186">
        <v>1</v>
      </c>
      <c r="AA14" s="186">
        <v>1</v>
      </c>
      <c r="AB14" s="186">
        <v>3</v>
      </c>
      <c r="AC14" s="186">
        <v>2</v>
      </c>
      <c r="AD14" s="186">
        <v>2</v>
      </c>
      <c r="AE14" s="207">
        <f t="shared" si="10"/>
        <v>8</v>
      </c>
      <c r="AF14" s="231">
        <f t="shared" si="0"/>
        <v>8</v>
      </c>
      <c r="AG14" s="231">
        <f t="shared" si="1"/>
        <v>2</v>
      </c>
      <c r="AH14" s="231">
        <f t="shared" si="11"/>
        <v>8</v>
      </c>
      <c r="AI14" s="231">
        <f t="shared" si="2"/>
        <v>8</v>
      </c>
      <c r="AJ14" s="231">
        <f t="shared" si="3"/>
        <v>3</v>
      </c>
      <c r="AK14" s="231">
        <f t="shared" si="4"/>
        <v>2</v>
      </c>
      <c r="AL14" s="231">
        <f t="shared" si="12"/>
        <v>13</v>
      </c>
      <c r="AM14" s="231">
        <f t="shared" si="5"/>
        <v>13</v>
      </c>
      <c r="AN14" s="231">
        <f t="shared" si="6"/>
        <v>3</v>
      </c>
      <c r="AO14" s="231">
        <f t="shared" si="7"/>
        <v>2</v>
      </c>
      <c r="AP14" s="231">
        <f t="shared" si="13"/>
        <v>10</v>
      </c>
      <c r="AQ14" s="231">
        <f t="shared" si="8"/>
        <v>10</v>
      </c>
      <c r="AR14" s="237">
        <f t="shared" si="14"/>
        <v>9</v>
      </c>
      <c r="AS14" s="231">
        <f t="shared" si="9"/>
        <v>9</v>
      </c>
      <c r="AT14" s="247"/>
    </row>
    <row r="15" spans="1:46" ht="18" customHeight="1">
      <c r="A15" s="244" t="s">
        <v>68</v>
      </c>
      <c r="B15" s="236" t="str">
        <f>input1!B15</f>
        <v>3/4</v>
      </c>
      <c r="C15" s="242" t="str">
        <f>input1!C15</f>
        <v>07348</v>
      </c>
      <c r="D15" s="243" t="str">
        <f>input1!D15</f>
        <v>เด็กชายภูริภัทร  แสนโท</v>
      </c>
      <c r="E15" s="236">
        <f>input1!E15</f>
        <v>1</v>
      </c>
      <c r="F15" s="186">
        <v>3</v>
      </c>
      <c r="G15" s="186">
        <v>3</v>
      </c>
      <c r="H15" s="186">
        <v>1</v>
      </c>
      <c r="I15" s="186">
        <v>3</v>
      </c>
      <c r="J15" s="186">
        <v>1</v>
      </c>
      <c r="K15" s="186">
        <v>2</v>
      </c>
      <c r="L15" s="186">
        <v>2</v>
      </c>
      <c r="M15" s="186">
        <v>1</v>
      </c>
      <c r="N15" s="186">
        <v>2</v>
      </c>
      <c r="O15" s="186">
        <v>1</v>
      </c>
      <c r="P15" s="186">
        <v>3</v>
      </c>
      <c r="Q15" s="186">
        <v>1</v>
      </c>
      <c r="R15" s="186">
        <v>1</v>
      </c>
      <c r="S15" s="186">
        <v>2</v>
      </c>
      <c r="T15" s="186">
        <v>1</v>
      </c>
      <c r="U15" s="186">
        <v>1</v>
      </c>
      <c r="V15" s="186">
        <v>2</v>
      </c>
      <c r="W15" s="186">
        <v>1</v>
      </c>
      <c r="X15" s="186">
        <v>1</v>
      </c>
      <c r="Y15" s="186">
        <v>2</v>
      </c>
      <c r="Z15" s="186">
        <v>2</v>
      </c>
      <c r="AA15" s="186">
        <v>1</v>
      </c>
      <c r="AB15" s="186">
        <v>2</v>
      </c>
      <c r="AC15" s="186">
        <v>1</v>
      </c>
      <c r="AD15" s="186">
        <v>3</v>
      </c>
      <c r="AE15" s="207">
        <f t="shared" si="10"/>
        <v>5</v>
      </c>
      <c r="AF15" s="231">
        <f t="shared" si="0"/>
        <v>5</v>
      </c>
      <c r="AG15" s="231">
        <f t="shared" si="1"/>
        <v>2</v>
      </c>
      <c r="AH15" s="231">
        <f t="shared" si="11"/>
        <v>6</v>
      </c>
      <c r="AI15" s="231">
        <f t="shared" si="2"/>
        <v>6</v>
      </c>
      <c r="AJ15" s="231">
        <f t="shared" si="3"/>
        <v>2</v>
      </c>
      <c r="AK15" s="231">
        <f t="shared" si="4"/>
        <v>1</v>
      </c>
      <c r="AL15" s="231">
        <f t="shared" si="12"/>
        <v>8</v>
      </c>
      <c r="AM15" s="231">
        <f t="shared" si="5"/>
        <v>8</v>
      </c>
      <c r="AN15" s="231">
        <f t="shared" si="6"/>
        <v>1</v>
      </c>
      <c r="AO15" s="231">
        <f t="shared" si="7"/>
        <v>2</v>
      </c>
      <c r="AP15" s="231">
        <f t="shared" si="13"/>
        <v>8</v>
      </c>
      <c r="AQ15" s="231">
        <f t="shared" si="8"/>
        <v>8</v>
      </c>
      <c r="AR15" s="237">
        <f t="shared" si="14"/>
        <v>12</v>
      </c>
      <c r="AS15" s="231">
        <f t="shared" si="9"/>
        <v>12</v>
      </c>
      <c r="AT15" s="247"/>
    </row>
    <row r="16" spans="1:46" ht="18" customHeight="1">
      <c r="A16" s="241" t="s">
        <v>69</v>
      </c>
      <c r="B16" s="236" t="str">
        <f>input1!B16</f>
        <v>3/4</v>
      </c>
      <c r="C16" s="242" t="str">
        <f>input1!C16</f>
        <v>07350</v>
      </c>
      <c r="D16" s="243" t="str">
        <f>input1!D16</f>
        <v>เด็กชายศรราม  แซ่จี</v>
      </c>
      <c r="E16" s="236">
        <f>input1!E16</f>
        <v>1</v>
      </c>
      <c r="F16" s="186">
        <v>3</v>
      </c>
      <c r="G16" s="186">
        <v>3</v>
      </c>
      <c r="H16" s="186">
        <v>3</v>
      </c>
      <c r="I16" s="186">
        <v>3</v>
      </c>
      <c r="J16" s="186">
        <v>1</v>
      </c>
      <c r="K16" s="186">
        <v>3</v>
      </c>
      <c r="L16" s="186">
        <v>3</v>
      </c>
      <c r="M16" s="186">
        <v>1</v>
      </c>
      <c r="N16" s="186">
        <v>2</v>
      </c>
      <c r="O16" s="186">
        <v>3</v>
      </c>
      <c r="P16" s="186">
        <v>3</v>
      </c>
      <c r="Q16" s="186">
        <v>1</v>
      </c>
      <c r="R16" s="186">
        <v>1</v>
      </c>
      <c r="S16" s="186">
        <v>2</v>
      </c>
      <c r="T16" s="186">
        <v>3</v>
      </c>
      <c r="U16" s="186">
        <v>2</v>
      </c>
      <c r="V16" s="186">
        <v>3</v>
      </c>
      <c r="W16" s="186">
        <v>2</v>
      </c>
      <c r="X16" s="186">
        <v>3</v>
      </c>
      <c r="Y16" s="186">
        <v>3</v>
      </c>
      <c r="Z16" s="186">
        <v>3</v>
      </c>
      <c r="AA16" s="186">
        <v>1</v>
      </c>
      <c r="AB16" s="186">
        <v>3</v>
      </c>
      <c r="AC16" s="186">
        <v>1</v>
      </c>
      <c r="AD16" s="186">
        <v>3</v>
      </c>
      <c r="AE16" s="207">
        <f t="shared" si="10"/>
        <v>8</v>
      </c>
      <c r="AF16" s="231">
        <f t="shared" si="0"/>
        <v>8</v>
      </c>
      <c r="AG16" s="231">
        <f t="shared" si="1"/>
        <v>1</v>
      </c>
      <c r="AH16" s="231">
        <f t="shared" si="11"/>
        <v>6</v>
      </c>
      <c r="AI16" s="231">
        <f t="shared" si="2"/>
        <v>6</v>
      </c>
      <c r="AJ16" s="231">
        <f t="shared" si="3"/>
        <v>1</v>
      </c>
      <c r="AK16" s="231">
        <f t="shared" si="4"/>
        <v>1</v>
      </c>
      <c r="AL16" s="231">
        <f t="shared" si="12"/>
        <v>11</v>
      </c>
      <c r="AM16" s="231">
        <f t="shared" si="5"/>
        <v>11</v>
      </c>
      <c r="AN16" s="231">
        <f t="shared" si="6"/>
        <v>1</v>
      </c>
      <c r="AO16" s="231">
        <f t="shared" si="7"/>
        <v>2</v>
      </c>
      <c r="AP16" s="231">
        <f t="shared" si="13"/>
        <v>12</v>
      </c>
      <c r="AQ16" s="231">
        <f t="shared" si="8"/>
        <v>12</v>
      </c>
      <c r="AR16" s="231">
        <f t="shared" si="14"/>
        <v>14</v>
      </c>
      <c r="AS16" s="153">
        <f t="shared" si="9"/>
        <v>14</v>
      </c>
      <c r="AT16" s="229"/>
    </row>
    <row r="17" spans="1:46" ht="18" customHeight="1">
      <c r="A17" s="244" t="s">
        <v>70</v>
      </c>
      <c r="B17" s="236" t="str">
        <f>input1!B17</f>
        <v>3/4</v>
      </c>
      <c r="C17" s="242" t="str">
        <f>input1!C17</f>
        <v>07351</v>
      </c>
      <c r="D17" s="243" t="str">
        <f>input1!D17</f>
        <v>เด็กชายศิววงศ์  เสริมสวัสดิ์กุล</v>
      </c>
      <c r="E17" s="236">
        <f>input1!E17</f>
        <v>1</v>
      </c>
      <c r="F17" s="186">
        <v>3</v>
      </c>
      <c r="G17" s="186">
        <v>1</v>
      </c>
      <c r="H17" s="186">
        <v>1</v>
      </c>
      <c r="I17" s="186">
        <v>3</v>
      </c>
      <c r="J17" s="186">
        <v>2</v>
      </c>
      <c r="K17" s="186">
        <v>1</v>
      </c>
      <c r="L17" s="186">
        <v>3</v>
      </c>
      <c r="M17" s="186">
        <v>1</v>
      </c>
      <c r="N17" s="186">
        <v>3</v>
      </c>
      <c r="O17" s="186">
        <v>1</v>
      </c>
      <c r="P17" s="186">
        <v>3</v>
      </c>
      <c r="Q17" s="186">
        <v>1</v>
      </c>
      <c r="R17" s="186">
        <v>1</v>
      </c>
      <c r="S17" s="186">
        <v>3</v>
      </c>
      <c r="T17" s="186">
        <v>1</v>
      </c>
      <c r="U17" s="186">
        <v>1</v>
      </c>
      <c r="V17" s="186">
        <v>2</v>
      </c>
      <c r="W17" s="186">
        <v>1</v>
      </c>
      <c r="X17" s="186">
        <v>1</v>
      </c>
      <c r="Y17" s="186">
        <v>3</v>
      </c>
      <c r="Z17" s="186">
        <v>3</v>
      </c>
      <c r="AA17" s="186">
        <v>1</v>
      </c>
      <c r="AB17" s="186">
        <v>1</v>
      </c>
      <c r="AC17" s="186">
        <v>1</v>
      </c>
      <c r="AD17" s="186">
        <v>3</v>
      </c>
      <c r="AE17" s="207">
        <f t="shared" si="10"/>
        <v>5</v>
      </c>
      <c r="AF17" s="231">
        <f t="shared" si="0"/>
        <v>5</v>
      </c>
      <c r="AG17" s="231">
        <f t="shared" si="1"/>
        <v>1</v>
      </c>
      <c r="AH17" s="231">
        <f t="shared" si="11"/>
        <v>6</v>
      </c>
      <c r="AI17" s="231">
        <f t="shared" si="2"/>
        <v>6</v>
      </c>
      <c r="AJ17" s="231">
        <f t="shared" si="3"/>
        <v>1</v>
      </c>
      <c r="AK17" s="231">
        <f t="shared" si="4"/>
        <v>1</v>
      </c>
      <c r="AL17" s="231">
        <f t="shared" si="12"/>
        <v>5</v>
      </c>
      <c r="AM17" s="231">
        <f t="shared" si="5"/>
        <v>5</v>
      </c>
      <c r="AN17" s="231">
        <f t="shared" si="6"/>
        <v>1</v>
      </c>
      <c r="AO17" s="231">
        <f t="shared" si="7"/>
        <v>1</v>
      </c>
      <c r="AP17" s="231">
        <f t="shared" si="13"/>
        <v>5</v>
      </c>
      <c r="AQ17" s="231">
        <f t="shared" si="8"/>
        <v>5</v>
      </c>
      <c r="AR17" s="231">
        <f t="shared" si="14"/>
        <v>14</v>
      </c>
      <c r="AS17" s="231">
        <f t="shared" si="9"/>
        <v>14</v>
      </c>
      <c r="AT17" s="229"/>
    </row>
    <row r="18" spans="1:46" ht="18" customHeight="1">
      <c r="A18" s="241" t="s">
        <v>71</v>
      </c>
      <c r="B18" s="236" t="str">
        <f>input1!B18</f>
        <v>3/4</v>
      </c>
      <c r="C18" s="242" t="str">
        <f>input1!C18</f>
        <v>07352</v>
      </c>
      <c r="D18" s="243" t="str">
        <f>input1!D18</f>
        <v>เด็กชายสัมภาพ  พระเกตุ</v>
      </c>
      <c r="E18" s="236">
        <f>input1!E18</f>
        <v>1</v>
      </c>
      <c r="F18" s="186">
        <v>3</v>
      </c>
      <c r="G18" s="186">
        <v>3</v>
      </c>
      <c r="H18" s="186">
        <v>2</v>
      </c>
      <c r="I18" s="186">
        <v>3</v>
      </c>
      <c r="J18" s="186">
        <v>1</v>
      </c>
      <c r="K18" s="186">
        <v>2</v>
      </c>
      <c r="L18" s="186">
        <v>2</v>
      </c>
      <c r="M18" s="186">
        <v>2</v>
      </c>
      <c r="N18" s="186">
        <v>3</v>
      </c>
      <c r="O18" s="186">
        <v>2</v>
      </c>
      <c r="P18" s="186">
        <v>3</v>
      </c>
      <c r="Q18" s="186">
        <v>1</v>
      </c>
      <c r="R18" s="186">
        <v>1</v>
      </c>
      <c r="S18" s="186">
        <v>3</v>
      </c>
      <c r="T18" s="186">
        <v>1</v>
      </c>
      <c r="U18" s="186">
        <v>2</v>
      </c>
      <c r="V18" s="186">
        <v>3</v>
      </c>
      <c r="W18" s="186">
        <v>1</v>
      </c>
      <c r="X18" s="186">
        <v>1</v>
      </c>
      <c r="Y18" s="186">
        <v>2</v>
      </c>
      <c r="Z18" s="186">
        <v>2</v>
      </c>
      <c r="AA18" s="186">
        <v>1</v>
      </c>
      <c r="AB18" s="186">
        <v>3</v>
      </c>
      <c r="AC18" s="186">
        <v>1</v>
      </c>
      <c r="AD18" s="186">
        <v>2</v>
      </c>
      <c r="AE18" s="207">
        <f t="shared" si="10"/>
        <v>8</v>
      </c>
      <c r="AF18" s="231">
        <f t="shared" si="0"/>
        <v>8</v>
      </c>
      <c r="AG18" s="231">
        <f t="shared" si="1"/>
        <v>2</v>
      </c>
      <c r="AH18" s="231">
        <f t="shared" si="11"/>
        <v>6</v>
      </c>
      <c r="AI18" s="231">
        <f t="shared" si="2"/>
        <v>6</v>
      </c>
      <c r="AJ18" s="231">
        <f t="shared" si="3"/>
        <v>2</v>
      </c>
      <c r="AK18" s="231">
        <f t="shared" si="4"/>
        <v>2</v>
      </c>
      <c r="AL18" s="231">
        <f t="shared" si="12"/>
        <v>10</v>
      </c>
      <c r="AM18" s="231">
        <f t="shared" si="5"/>
        <v>10</v>
      </c>
      <c r="AN18" s="231">
        <f t="shared" si="6"/>
        <v>1</v>
      </c>
      <c r="AO18" s="231">
        <f t="shared" si="7"/>
        <v>1</v>
      </c>
      <c r="AP18" s="231">
        <f t="shared" si="13"/>
        <v>8</v>
      </c>
      <c r="AQ18" s="231">
        <f t="shared" si="8"/>
        <v>8</v>
      </c>
      <c r="AR18" s="231">
        <f t="shared" si="14"/>
        <v>14</v>
      </c>
      <c r="AS18" s="231">
        <f t="shared" si="9"/>
        <v>14</v>
      </c>
      <c r="AT18" s="229"/>
    </row>
    <row r="19" spans="1:71" ht="18" customHeight="1">
      <c r="A19" s="244" t="s">
        <v>72</v>
      </c>
      <c r="B19" s="236" t="str">
        <f>input1!B19</f>
        <v>3/4</v>
      </c>
      <c r="C19" s="242" t="str">
        <f>input1!C19</f>
        <v>07353</v>
      </c>
      <c r="D19" s="243" t="str">
        <f>input1!D19</f>
        <v>เด็กชายสุขเกษม  พวงประดับ</v>
      </c>
      <c r="E19" s="236">
        <f>input1!E19</f>
        <v>1</v>
      </c>
      <c r="F19" s="186">
        <v>3</v>
      </c>
      <c r="G19" s="186">
        <v>2</v>
      </c>
      <c r="H19" s="186">
        <v>1</v>
      </c>
      <c r="I19" s="186">
        <v>3</v>
      </c>
      <c r="J19" s="186">
        <v>1</v>
      </c>
      <c r="K19" s="186">
        <v>1</v>
      </c>
      <c r="L19" s="186">
        <v>3</v>
      </c>
      <c r="M19" s="186">
        <v>1</v>
      </c>
      <c r="N19" s="186">
        <v>3</v>
      </c>
      <c r="O19" s="186">
        <v>3</v>
      </c>
      <c r="P19" s="186">
        <v>3</v>
      </c>
      <c r="Q19" s="186">
        <v>1</v>
      </c>
      <c r="R19" s="186">
        <v>1</v>
      </c>
      <c r="S19" s="186">
        <v>3</v>
      </c>
      <c r="T19" s="186">
        <v>3</v>
      </c>
      <c r="U19" s="186">
        <v>1</v>
      </c>
      <c r="V19" s="186">
        <v>1</v>
      </c>
      <c r="W19" s="186">
        <v>1</v>
      </c>
      <c r="X19" s="186">
        <v>1</v>
      </c>
      <c r="Y19" s="186">
        <v>2</v>
      </c>
      <c r="Z19" s="186">
        <v>2</v>
      </c>
      <c r="AA19" s="186">
        <v>1</v>
      </c>
      <c r="AB19" s="186">
        <v>2</v>
      </c>
      <c r="AC19" s="186">
        <v>2</v>
      </c>
      <c r="AD19" s="186">
        <v>2</v>
      </c>
      <c r="AE19" s="207">
        <f t="shared" si="10"/>
        <v>6</v>
      </c>
      <c r="AF19" s="231">
        <f t="shared" si="0"/>
        <v>6</v>
      </c>
      <c r="AG19" s="231">
        <f t="shared" si="1"/>
        <v>1</v>
      </c>
      <c r="AH19" s="231">
        <f t="shared" si="11"/>
        <v>5</v>
      </c>
      <c r="AI19" s="231">
        <f t="shared" si="2"/>
        <v>5</v>
      </c>
      <c r="AJ19" s="231">
        <f t="shared" si="3"/>
        <v>2</v>
      </c>
      <c r="AK19" s="231">
        <f t="shared" si="4"/>
        <v>2</v>
      </c>
      <c r="AL19" s="231">
        <f t="shared" si="12"/>
        <v>12</v>
      </c>
      <c r="AM19" s="231">
        <f t="shared" si="5"/>
        <v>12</v>
      </c>
      <c r="AN19" s="231">
        <f t="shared" si="6"/>
        <v>1</v>
      </c>
      <c r="AO19" s="231">
        <f t="shared" si="7"/>
        <v>1</v>
      </c>
      <c r="AP19" s="231">
        <f t="shared" si="13"/>
        <v>6</v>
      </c>
      <c r="AQ19" s="231">
        <f t="shared" si="8"/>
        <v>6</v>
      </c>
      <c r="AR19" s="231">
        <f t="shared" si="14"/>
        <v>12</v>
      </c>
      <c r="AS19" s="231">
        <f t="shared" si="9"/>
        <v>12</v>
      </c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</row>
    <row r="20" spans="1:71" ht="18" customHeight="1">
      <c r="A20" s="241" t="s">
        <v>22</v>
      </c>
      <c r="B20" s="236" t="str">
        <f>input1!B20</f>
        <v>3/4</v>
      </c>
      <c r="C20" s="242" t="str">
        <f>input1!C20</f>
        <v>07354</v>
      </c>
      <c r="D20" s="243" t="str">
        <f>input1!D20</f>
        <v>เด็กชายสุรเชษฐ์  ขุนพิลึก</v>
      </c>
      <c r="E20" s="236">
        <f>input1!E20</f>
        <v>1</v>
      </c>
      <c r="F20" s="186">
        <v>2</v>
      </c>
      <c r="G20" s="186">
        <v>3</v>
      </c>
      <c r="H20" s="186">
        <v>1</v>
      </c>
      <c r="I20" s="186">
        <v>2</v>
      </c>
      <c r="J20" s="186">
        <v>1</v>
      </c>
      <c r="K20" s="186">
        <v>2</v>
      </c>
      <c r="L20" s="186">
        <v>1</v>
      </c>
      <c r="M20" s="186">
        <v>1</v>
      </c>
      <c r="N20" s="186">
        <v>2</v>
      </c>
      <c r="O20" s="186">
        <v>3</v>
      </c>
      <c r="P20" s="186">
        <v>2</v>
      </c>
      <c r="Q20" s="186">
        <v>1</v>
      </c>
      <c r="R20" s="186">
        <v>1</v>
      </c>
      <c r="S20" s="186">
        <v>2</v>
      </c>
      <c r="T20" s="186">
        <v>3</v>
      </c>
      <c r="U20" s="186">
        <v>2</v>
      </c>
      <c r="V20" s="186">
        <v>2</v>
      </c>
      <c r="W20" s="186">
        <v>3</v>
      </c>
      <c r="X20" s="186">
        <v>1</v>
      </c>
      <c r="Y20" s="186">
        <v>1</v>
      </c>
      <c r="Z20" s="186">
        <v>1</v>
      </c>
      <c r="AA20" s="186">
        <v>1</v>
      </c>
      <c r="AB20" s="186">
        <v>1</v>
      </c>
      <c r="AC20" s="186">
        <v>1</v>
      </c>
      <c r="AD20" s="186">
        <v>1</v>
      </c>
      <c r="AE20" s="207">
        <f>H20+M20+R20+U20+AC20</f>
        <v>6</v>
      </c>
      <c r="AF20" s="231">
        <f t="shared" si="0"/>
        <v>6</v>
      </c>
      <c r="AG20" s="231">
        <f>IF(L20=3,1,IF(L20=2,2,IF(L20=1,3)))</f>
        <v>3</v>
      </c>
      <c r="AH20" s="231">
        <f>J20+AG20+Q20+W20+AA20</f>
        <v>9</v>
      </c>
      <c r="AI20" s="231">
        <f t="shared" si="2"/>
        <v>9</v>
      </c>
      <c r="AJ20" s="231">
        <f>IF(Z20=3,1,IF(Z20=2,2,IF(Z20=1,3)))</f>
        <v>3</v>
      </c>
      <c r="AK20" s="231">
        <f>IF(AD20=3,1,IF(AD20=2,2,IF(AD20=1,3)))</f>
        <v>3</v>
      </c>
      <c r="AL20" s="231">
        <f>G20+O20+T20+AJ20+AK20</f>
        <v>15</v>
      </c>
      <c r="AM20" s="231">
        <f t="shared" si="5"/>
        <v>15</v>
      </c>
      <c r="AN20" s="231">
        <f>IF(P20=3,1,IF(P20=2,2,IF(P20=1,3)))</f>
        <v>2</v>
      </c>
      <c r="AO20" s="231">
        <f>IF(S20=3,1,IF(S20=2,2,IF(S20=1,3)))</f>
        <v>2</v>
      </c>
      <c r="AP20" s="231">
        <f>K20+AN20+AO20+X20+AB20</f>
        <v>8</v>
      </c>
      <c r="AQ20" s="231">
        <f t="shared" si="8"/>
        <v>8</v>
      </c>
      <c r="AR20" s="231">
        <f>F20+I20+N20+V20+Y20</f>
        <v>9</v>
      </c>
      <c r="AS20" s="231">
        <f t="shared" si="9"/>
        <v>9</v>
      </c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</row>
    <row r="21" spans="1:71" ht="18" customHeight="1">
      <c r="A21" s="244" t="s">
        <v>23</v>
      </c>
      <c r="B21" s="236" t="str">
        <f>input1!B21</f>
        <v>3/4</v>
      </c>
      <c r="C21" s="242" t="str">
        <f>input1!C21</f>
        <v>07355</v>
      </c>
      <c r="D21" s="243" t="str">
        <f>input1!D21</f>
        <v>เด็กชายสุรพัศ  ประมูล</v>
      </c>
      <c r="E21" s="236">
        <f>input1!E21</f>
        <v>1</v>
      </c>
      <c r="F21" s="246">
        <v>2</v>
      </c>
      <c r="G21" s="207">
        <v>3</v>
      </c>
      <c r="H21" s="207">
        <v>2</v>
      </c>
      <c r="I21" s="207">
        <v>2</v>
      </c>
      <c r="J21" s="207">
        <v>3</v>
      </c>
      <c r="K21" s="207">
        <v>2</v>
      </c>
      <c r="L21" s="207">
        <v>2</v>
      </c>
      <c r="M21" s="207">
        <v>2</v>
      </c>
      <c r="N21" s="207">
        <v>2</v>
      </c>
      <c r="O21" s="207">
        <v>2</v>
      </c>
      <c r="P21" s="207">
        <v>2</v>
      </c>
      <c r="Q21" s="207">
        <v>1</v>
      </c>
      <c r="R21" s="207">
        <v>1</v>
      </c>
      <c r="S21" s="207">
        <v>2</v>
      </c>
      <c r="T21" s="207">
        <v>2</v>
      </c>
      <c r="U21" s="207">
        <v>2</v>
      </c>
      <c r="V21" s="207">
        <v>2</v>
      </c>
      <c r="W21" s="207">
        <v>2</v>
      </c>
      <c r="X21" s="207">
        <v>1</v>
      </c>
      <c r="Y21" s="207">
        <v>2</v>
      </c>
      <c r="Z21" s="207">
        <v>2</v>
      </c>
      <c r="AA21" s="207">
        <v>1</v>
      </c>
      <c r="AB21" s="207">
        <v>2</v>
      </c>
      <c r="AC21" s="207">
        <v>1</v>
      </c>
      <c r="AD21" s="207">
        <v>3</v>
      </c>
      <c r="AE21" s="207">
        <f t="shared" si="10"/>
        <v>8</v>
      </c>
      <c r="AF21" s="231">
        <f t="shared" si="0"/>
        <v>8</v>
      </c>
      <c r="AG21" s="231">
        <f t="shared" si="1"/>
        <v>2</v>
      </c>
      <c r="AH21" s="231">
        <f t="shared" si="11"/>
        <v>9</v>
      </c>
      <c r="AI21" s="231">
        <f t="shared" si="2"/>
        <v>9</v>
      </c>
      <c r="AJ21" s="231">
        <f t="shared" si="3"/>
        <v>2</v>
      </c>
      <c r="AK21" s="231">
        <f t="shared" si="4"/>
        <v>1</v>
      </c>
      <c r="AL21" s="231">
        <f t="shared" si="12"/>
        <v>10</v>
      </c>
      <c r="AM21" s="231">
        <f t="shared" si="5"/>
        <v>10</v>
      </c>
      <c r="AN21" s="231">
        <f t="shared" si="6"/>
        <v>2</v>
      </c>
      <c r="AO21" s="231">
        <f t="shared" si="7"/>
        <v>2</v>
      </c>
      <c r="AP21" s="231">
        <f t="shared" si="13"/>
        <v>9</v>
      </c>
      <c r="AQ21" s="231">
        <f t="shared" si="8"/>
        <v>9</v>
      </c>
      <c r="AR21" s="231">
        <f t="shared" si="14"/>
        <v>10</v>
      </c>
      <c r="AS21" s="231">
        <f t="shared" si="9"/>
        <v>10</v>
      </c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</row>
    <row r="22" spans="1:71" ht="18" customHeight="1">
      <c r="A22" s="241" t="s">
        <v>24</v>
      </c>
      <c r="B22" s="236" t="str">
        <f>input1!B22</f>
        <v>3/4</v>
      </c>
      <c r="C22" s="242" t="str">
        <f>input1!C22</f>
        <v>07356</v>
      </c>
      <c r="D22" s="243" t="str">
        <f>input1!D22</f>
        <v>เด็กชายอดิสรณ์  จานลาน</v>
      </c>
      <c r="E22" s="236">
        <f>input1!E22</f>
        <v>1</v>
      </c>
      <c r="F22" s="246">
        <v>2</v>
      </c>
      <c r="G22" s="207">
        <v>2</v>
      </c>
      <c r="H22" s="207">
        <v>1</v>
      </c>
      <c r="I22" s="207">
        <v>2</v>
      </c>
      <c r="J22" s="207">
        <v>1</v>
      </c>
      <c r="K22" s="207">
        <v>2</v>
      </c>
      <c r="L22" s="207">
        <v>2</v>
      </c>
      <c r="M22" s="207">
        <v>2</v>
      </c>
      <c r="N22" s="207">
        <v>2</v>
      </c>
      <c r="O22" s="207">
        <v>2</v>
      </c>
      <c r="P22" s="207">
        <v>2</v>
      </c>
      <c r="Q22" s="207">
        <v>1</v>
      </c>
      <c r="R22" s="207">
        <v>3</v>
      </c>
      <c r="S22" s="207">
        <v>2</v>
      </c>
      <c r="T22" s="207">
        <v>2</v>
      </c>
      <c r="U22" s="207">
        <v>2</v>
      </c>
      <c r="V22" s="207">
        <v>2</v>
      </c>
      <c r="W22" s="207">
        <v>1</v>
      </c>
      <c r="X22" s="207">
        <v>1</v>
      </c>
      <c r="Y22" s="207">
        <v>1</v>
      </c>
      <c r="Z22" s="207">
        <v>1</v>
      </c>
      <c r="AA22" s="207">
        <v>1</v>
      </c>
      <c r="AB22" s="207">
        <v>1</v>
      </c>
      <c r="AC22" s="207">
        <v>1</v>
      </c>
      <c r="AD22" s="207">
        <v>1</v>
      </c>
      <c r="AE22" s="207">
        <f t="shared" si="10"/>
        <v>9</v>
      </c>
      <c r="AF22" s="231">
        <f t="shared" si="0"/>
        <v>9</v>
      </c>
      <c r="AG22" s="231">
        <f t="shared" si="1"/>
        <v>2</v>
      </c>
      <c r="AH22" s="231">
        <f t="shared" si="11"/>
        <v>6</v>
      </c>
      <c r="AI22" s="231">
        <f t="shared" si="2"/>
        <v>6</v>
      </c>
      <c r="AJ22" s="231">
        <f t="shared" si="3"/>
        <v>3</v>
      </c>
      <c r="AK22" s="231">
        <f t="shared" si="4"/>
        <v>3</v>
      </c>
      <c r="AL22" s="231">
        <f t="shared" si="12"/>
        <v>12</v>
      </c>
      <c r="AM22" s="231">
        <f t="shared" si="5"/>
        <v>12</v>
      </c>
      <c r="AN22" s="231">
        <f t="shared" si="6"/>
        <v>2</v>
      </c>
      <c r="AO22" s="231">
        <f t="shared" si="7"/>
        <v>2</v>
      </c>
      <c r="AP22" s="231">
        <f t="shared" si="13"/>
        <v>8</v>
      </c>
      <c r="AQ22" s="231">
        <f t="shared" si="8"/>
        <v>8</v>
      </c>
      <c r="AR22" s="231">
        <f t="shared" si="14"/>
        <v>9</v>
      </c>
      <c r="AS22" s="231">
        <f t="shared" si="9"/>
        <v>9</v>
      </c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</row>
    <row r="23" spans="1:45" ht="18" customHeight="1">
      <c r="A23" s="244" t="s">
        <v>49</v>
      </c>
      <c r="B23" s="236" t="str">
        <f>input1!B23</f>
        <v>3/4</v>
      </c>
      <c r="C23" s="242" t="str">
        <f>input1!C23</f>
        <v>07359</v>
      </c>
      <c r="D23" s="243" t="str">
        <f>input1!D23</f>
        <v>เด็กชายอโนชา  โพธิ์หวี</v>
      </c>
      <c r="E23" s="236">
        <f>input1!E23</f>
        <v>1</v>
      </c>
      <c r="F23" s="245">
        <v>3</v>
      </c>
      <c r="G23" s="128">
        <v>3</v>
      </c>
      <c r="H23" s="128">
        <v>3</v>
      </c>
      <c r="I23" s="128">
        <v>3</v>
      </c>
      <c r="J23" s="128">
        <v>1</v>
      </c>
      <c r="K23" s="128">
        <v>1</v>
      </c>
      <c r="L23" s="128">
        <v>2</v>
      </c>
      <c r="M23" s="128">
        <v>1</v>
      </c>
      <c r="N23" s="128">
        <v>2</v>
      </c>
      <c r="O23" s="128">
        <v>1</v>
      </c>
      <c r="P23" s="128">
        <v>3</v>
      </c>
      <c r="Q23" s="128">
        <v>1</v>
      </c>
      <c r="R23" s="128">
        <v>1</v>
      </c>
      <c r="S23" s="128">
        <v>2</v>
      </c>
      <c r="T23" s="128">
        <v>1</v>
      </c>
      <c r="U23" s="128">
        <v>1</v>
      </c>
      <c r="V23" s="128">
        <v>3</v>
      </c>
      <c r="W23" s="128">
        <v>1</v>
      </c>
      <c r="X23" s="128">
        <v>2</v>
      </c>
      <c r="Y23" s="128">
        <v>2</v>
      </c>
      <c r="Z23" s="128">
        <v>2</v>
      </c>
      <c r="AA23" s="128">
        <v>1</v>
      </c>
      <c r="AB23" s="128">
        <v>2</v>
      </c>
      <c r="AC23" s="128">
        <v>1</v>
      </c>
      <c r="AD23" s="128">
        <v>2</v>
      </c>
      <c r="AE23" s="207">
        <f t="shared" si="10"/>
        <v>7</v>
      </c>
      <c r="AF23" s="231">
        <f t="shared" si="0"/>
        <v>7</v>
      </c>
      <c r="AG23" s="231">
        <f t="shared" si="1"/>
        <v>2</v>
      </c>
      <c r="AH23" s="231">
        <f t="shared" si="11"/>
        <v>6</v>
      </c>
      <c r="AI23" s="231">
        <f t="shared" si="2"/>
        <v>6</v>
      </c>
      <c r="AJ23" s="231">
        <f t="shared" si="3"/>
        <v>2</v>
      </c>
      <c r="AK23" s="231">
        <f t="shared" si="4"/>
        <v>2</v>
      </c>
      <c r="AL23" s="231">
        <f t="shared" si="12"/>
        <v>9</v>
      </c>
      <c r="AM23" s="231">
        <f t="shared" si="5"/>
        <v>9</v>
      </c>
      <c r="AN23" s="231">
        <f t="shared" si="6"/>
        <v>1</v>
      </c>
      <c r="AO23" s="231">
        <f t="shared" si="7"/>
        <v>2</v>
      </c>
      <c r="AP23" s="231">
        <f t="shared" si="13"/>
        <v>8</v>
      </c>
      <c r="AQ23" s="231">
        <f t="shared" si="8"/>
        <v>8</v>
      </c>
      <c r="AR23" s="231">
        <f t="shared" si="14"/>
        <v>13</v>
      </c>
      <c r="AS23" s="231">
        <f t="shared" si="9"/>
        <v>13</v>
      </c>
    </row>
    <row r="24" spans="1:45" ht="18" customHeight="1">
      <c r="A24" s="241" t="s">
        <v>50</v>
      </c>
      <c r="B24" s="236" t="str">
        <f>input1!B24</f>
        <v>3/4</v>
      </c>
      <c r="C24" s="242" t="str">
        <f>input1!C24</f>
        <v>07468</v>
      </c>
      <c r="D24" s="243" t="str">
        <f>input1!D24</f>
        <v>เด็กชายธนภูมิ  นุ่มมาก</v>
      </c>
      <c r="E24" s="236">
        <f>input1!E24</f>
        <v>1</v>
      </c>
      <c r="F24" s="245">
        <v>3</v>
      </c>
      <c r="G24" s="128">
        <v>1</v>
      </c>
      <c r="H24" s="128">
        <v>1</v>
      </c>
      <c r="I24" s="128">
        <v>3</v>
      </c>
      <c r="J24" s="128">
        <v>1</v>
      </c>
      <c r="K24" s="128">
        <v>1</v>
      </c>
      <c r="L24" s="128">
        <v>3</v>
      </c>
      <c r="M24" s="128">
        <v>1</v>
      </c>
      <c r="N24" s="128">
        <v>2</v>
      </c>
      <c r="O24" s="128">
        <v>1</v>
      </c>
      <c r="P24" s="128">
        <v>3</v>
      </c>
      <c r="Q24" s="128">
        <v>1</v>
      </c>
      <c r="R24" s="128">
        <v>1</v>
      </c>
      <c r="S24" s="128">
        <v>2</v>
      </c>
      <c r="T24" s="128">
        <v>1</v>
      </c>
      <c r="U24" s="128">
        <v>2</v>
      </c>
      <c r="V24" s="128">
        <v>3</v>
      </c>
      <c r="W24" s="128">
        <v>1</v>
      </c>
      <c r="X24" s="128">
        <v>2</v>
      </c>
      <c r="Y24" s="128">
        <v>3</v>
      </c>
      <c r="Z24" s="128">
        <v>3</v>
      </c>
      <c r="AA24" s="128">
        <v>1</v>
      </c>
      <c r="AB24" s="128">
        <v>1</v>
      </c>
      <c r="AC24" s="128">
        <v>1</v>
      </c>
      <c r="AD24" s="128">
        <v>3</v>
      </c>
      <c r="AE24" s="207">
        <f t="shared" si="10"/>
        <v>6</v>
      </c>
      <c r="AF24" s="231">
        <f t="shared" si="0"/>
        <v>6</v>
      </c>
      <c r="AG24" s="231">
        <f t="shared" si="1"/>
        <v>1</v>
      </c>
      <c r="AH24" s="231">
        <f t="shared" si="11"/>
        <v>5</v>
      </c>
      <c r="AI24" s="231">
        <f t="shared" si="2"/>
        <v>5</v>
      </c>
      <c r="AJ24" s="231">
        <f t="shared" si="3"/>
        <v>1</v>
      </c>
      <c r="AK24" s="231">
        <f t="shared" si="4"/>
        <v>1</v>
      </c>
      <c r="AL24" s="231">
        <f t="shared" si="12"/>
        <v>5</v>
      </c>
      <c r="AM24" s="231">
        <f t="shared" si="5"/>
        <v>5</v>
      </c>
      <c r="AN24" s="231">
        <f t="shared" si="6"/>
        <v>1</v>
      </c>
      <c r="AO24" s="231">
        <f t="shared" si="7"/>
        <v>2</v>
      </c>
      <c r="AP24" s="231">
        <f t="shared" si="13"/>
        <v>7</v>
      </c>
      <c r="AQ24" s="231">
        <f t="shared" si="8"/>
        <v>7</v>
      </c>
      <c r="AR24" s="231">
        <f t="shared" si="14"/>
        <v>14</v>
      </c>
      <c r="AS24" s="231">
        <f t="shared" si="9"/>
        <v>14</v>
      </c>
    </row>
    <row r="25" spans="1:45" ht="18" customHeight="1">
      <c r="A25" s="244" t="s">
        <v>51</v>
      </c>
      <c r="B25" s="236" t="str">
        <f>input1!B24</f>
        <v>3/4</v>
      </c>
      <c r="C25" s="242" t="str">
        <f>input1!C24</f>
        <v>07468</v>
      </c>
      <c r="D25" s="243" t="str">
        <f>input1!D25</f>
        <v>เด็กชายทิวากร  พูลเขตรกรณ์</v>
      </c>
      <c r="E25" s="236">
        <f>input1!E24</f>
        <v>1</v>
      </c>
      <c r="F25" s="190">
        <v>2</v>
      </c>
      <c r="G25" s="191">
        <v>3</v>
      </c>
      <c r="H25" s="191">
        <v>1</v>
      </c>
      <c r="I25" s="191">
        <v>2</v>
      </c>
      <c r="J25" s="192">
        <v>2</v>
      </c>
      <c r="K25" s="193">
        <v>3</v>
      </c>
      <c r="L25" s="191">
        <v>3</v>
      </c>
      <c r="M25" s="191">
        <v>2</v>
      </c>
      <c r="N25" s="191">
        <v>2</v>
      </c>
      <c r="O25" s="194">
        <v>1</v>
      </c>
      <c r="P25" s="195">
        <v>3</v>
      </c>
      <c r="Q25" s="191">
        <v>1</v>
      </c>
      <c r="R25" s="191">
        <v>2</v>
      </c>
      <c r="S25" s="191">
        <v>3</v>
      </c>
      <c r="T25" s="192">
        <v>2</v>
      </c>
      <c r="U25" s="193">
        <v>2</v>
      </c>
      <c r="V25" s="191">
        <v>3</v>
      </c>
      <c r="W25" s="191">
        <v>1</v>
      </c>
      <c r="X25" s="191">
        <v>2</v>
      </c>
      <c r="Y25" s="194">
        <v>3</v>
      </c>
      <c r="Z25" s="195">
        <v>3</v>
      </c>
      <c r="AA25" s="191">
        <v>1</v>
      </c>
      <c r="AB25" s="191">
        <v>2</v>
      </c>
      <c r="AC25" s="191">
        <v>1</v>
      </c>
      <c r="AD25" s="192">
        <v>3</v>
      </c>
      <c r="AE25" s="207">
        <f t="shared" si="10"/>
        <v>8</v>
      </c>
      <c r="AF25" s="231">
        <f t="shared" si="0"/>
        <v>8</v>
      </c>
      <c r="AG25" s="231">
        <f t="shared" si="1"/>
        <v>1</v>
      </c>
      <c r="AH25" s="231">
        <f t="shared" si="11"/>
        <v>6</v>
      </c>
      <c r="AI25" s="231">
        <f t="shared" si="2"/>
        <v>6</v>
      </c>
      <c r="AJ25" s="231">
        <f t="shared" si="3"/>
        <v>1</v>
      </c>
      <c r="AK25" s="231">
        <f t="shared" si="4"/>
        <v>1</v>
      </c>
      <c r="AL25" s="231">
        <f t="shared" si="12"/>
        <v>8</v>
      </c>
      <c r="AM25" s="231">
        <f t="shared" si="5"/>
        <v>8</v>
      </c>
      <c r="AN25" s="231">
        <f t="shared" si="6"/>
        <v>1</v>
      </c>
      <c r="AO25" s="231">
        <f t="shared" si="7"/>
        <v>1</v>
      </c>
      <c r="AP25" s="231">
        <f t="shared" si="13"/>
        <v>9</v>
      </c>
      <c r="AQ25" s="231">
        <f t="shared" si="8"/>
        <v>9</v>
      </c>
      <c r="AR25" s="231">
        <f t="shared" si="14"/>
        <v>12</v>
      </c>
      <c r="AS25" s="231">
        <f t="shared" si="9"/>
        <v>12</v>
      </c>
    </row>
    <row r="26" spans="1:45" ht="18" customHeight="1">
      <c r="A26" s="241" t="s">
        <v>52</v>
      </c>
      <c r="B26" s="236" t="str">
        <f>input1!B26</f>
        <v>3/4</v>
      </c>
      <c r="C26" s="242" t="str">
        <f>input1!C26</f>
        <v>07361</v>
      </c>
      <c r="D26" s="243" t="str">
        <f>input1!D26</f>
        <v>เด็กหญิงกัลยา  มุจรินทร์</v>
      </c>
      <c r="E26" s="236">
        <f>input1!E26</f>
        <v>2</v>
      </c>
      <c r="F26" s="248">
        <v>3</v>
      </c>
      <c r="G26" s="248">
        <v>1</v>
      </c>
      <c r="H26" s="248">
        <v>1</v>
      </c>
      <c r="I26" s="248">
        <v>3</v>
      </c>
      <c r="J26" s="248">
        <v>1</v>
      </c>
      <c r="K26" s="248">
        <v>1</v>
      </c>
      <c r="L26" s="248">
        <v>3</v>
      </c>
      <c r="M26" s="248">
        <v>1</v>
      </c>
      <c r="N26" s="248">
        <v>3</v>
      </c>
      <c r="O26" s="248">
        <v>1</v>
      </c>
      <c r="P26" s="248">
        <v>3</v>
      </c>
      <c r="Q26" s="248">
        <v>1</v>
      </c>
      <c r="R26" s="248">
        <v>1</v>
      </c>
      <c r="S26" s="248">
        <v>3</v>
      </c>
      <c r="T26" s="248">
        <v>1</v>
      </c>
      <c r="U26" s="248">
        <v>1</v>
      </c>
      <c r="V26" s="248">
        <v>3</v>
      </c>
      <c r="W26" s="248">
        <v>1</v>
      </c>
      <c r="X26" s="248">
        <v>1</v>
      </c>
      <c r="Y26" s="248">
        <v>3</v>
      </c>
      <c r="Z26" s="248">
        <v>3</v>
      </c>
      <c r="AA26" s="248">
        <v>1</v>
      </c>
      <c r="AB26" s="248">
        <v>3</v>
      </c>
      <c r="AC26" s="248">
        <v>1</v>
      </c>
      <c r="AD26" s="128">
        <v>3</v>
      </c>
      <c r="AE26" s="207">
        <f t="shared" si="10"/>
        <v>5</v>
      </c>
      <c r="AF26" s="231">
        <f t="shared" si="0"/>
        <v>5</v>
      </c>
      <c r="AG26" s="231">
        <f t="shared" si="1"/>
        <v>1</v>
      </c>
      <c r="AH26" s="231">
        <f t="shared" si="11"/>
        <v>5</v>
      </c>
      <c r="AI26" s="231">
        <f t="shared" si="2"/>
        <v>5</v>
      </c>
      <c r="AJ26" s="231">
        <f t="shared" si="3"/>
        <v>1</v>
      </c>
      <c r="AK26" s="231">
        <f t="shared" si="4"/>
        <v>1</v>
      </c>
      <c r="AL26" s="231">
        <f t="shared" si="12"/>
        <v>5</v>
      </c>
      <c r="AM26" s="231">
        <f t="shared" si="5"/>
        <v>5</v>
      </c>
      <c r="AN26" s="231">
        <f t="shared" si="6"/>
        <v>1</v>
      </c>
      <c r="AO26" s="231">
        <f t="shared" si="7"/>
        <v>1</v>
      </c>
      <c r="AP26" s="231">
        <f t="shared" si="13"/>
        <v>7</v>
      </c>
      <c r="AQ26" s="231">
        <f t="shared" si="8"/>
        <v>7</v>
      </c>
      <c r="AR26" s="231">
        <f t="shared" si="14"/>
        <v>15</v>
      </c>
      <c r="AS26" s="231">
        <f t="shared" si="9"/>
        <v>15</v>
      </c>
    </row>
    <row r="27" spans="1:45" ht="18" customHeight="1">
      <c r="A27" s="244" t="s">
        <v>0</v>
      </c>
      <c r="B27" s="236" t="str">
        <f>input1!B27</f>
        <v>3/4</v>
      </c>
      <c r="C27" s="242" t="str">
        <f>input1!C27</f>
        <v>07362</v>
      </c>
      <c r="D27" s="243" t="str">
        <f>input1!D27</f>
        <v>เด็กหญิงจิดาภา  ตาลประไพ</v>
      </c>
      <c r="E27" s="236">
        <f>input1!E27</f>
        <v>2</v>
      </c>
      <c r="F27" s="245">
        <v>2</v>
      </c>
      <c r="G27" s="128">
        <v>2</v>
      </c>
      <c r="H27" s="128">
        <v>3</v>
      </c>
      <c r="I27" s="128">
        <v>3</v>
      </c>
      <c r="J27" s="128">
        <v>1</v>
      </c>
      <c r="K27" s="128">
        <v>1</v>
      </c>
      <c r="L27" s="128">
        <v>2</v>
      </c>
      <c r="M27" s="128">
        <v>1</v>
      </c>
      <c r="N27" s="128">
        <v>3</v>
      </c>
      <c r="O27" s="128">
        <v>1</v>
      </c>
      <c r="P27" s="128">
        <v>3</v>
      </c>
      <c r="Q27" s="128">
        <v>1</v>
      </c>
      <c r="R27" s="128">
        <v>1</v>
      </c>
      <c r="S27" s="128">
        <v>2</v>
      </c>
      <c r="T27" s="128">
        <v>1</v>
      </c>
      <c r="U27" s="128">
        <v>1</v>
      </c>
      <c r="V27" s="128">
        <v>2</v>
      </c>
      <c r="W27" s="128">
        <v>1</v>
      </c>
      <c r="X27" s="128">
        <v>2</v>
      </c>
      <c r="Y27" s="128">
        <v>3</v>
      </c>
      <c r="Z27" s="128">
        <v>2</v>
      </c>
      <c r="AA27" s="128">
        <v>1</v>
      </c>
      <c r="AB27" s="128">
        <v>1</v>
      </c>
      <c r="AC27" s="128">
        <v>1</v>
      </c>
      <c r="AD27" s="128">
        <v>2</v>
      </c>
      <c r="AE27" s="207">
        <f t="shared" si="10"/>
        <v>7</v>
      </c>
      <c r="AF27" s="231">
        <f t="shared" si="0"/>
        <v>7</v>
      </c>
      <c r="AG27" s="231">
        <f t="shared" si="1"/>
        <v>2</v>
      </c>
      <c r="AH27" s="231">
        <f t="shared" si="11"/>
        <v>6</v>
      </c>
      <c r="AI27" s="231">
        <f t="shared" si="2"/>
        <v>6</v>
      </c>
      <c r="AJ27" s="231">
        <f t="shared" si="3"/>
        <v>2</v>
      </c>
      <c r="AK27" s="231">
        <f t="shared" si="4"/>
        <v>2</v>
      </c>
      <c r="AL27" s="231">
        <f t="shared" si="12"/>
        <v>8</v>
      </c>
      <c r="AM27" s="231">
        <f t="shared" si="5"/>
        <v>8</v>
      </c>
      <c r="AN27" s="231">
        <f t="shared" si="6"/>
        <v>1</v>
      </c>
      <c r="AO27" s="231">
        <f t="shared" si="7"/>
        <v>2</v>
      </c>
      <c r="AP27" s="231">
        <f t="shared" si="13"/>
        <v>7</v>
      </c>
      <c r="AQ27" s="231">
        <f t="shared" si="8"/>
        <v>7</v>
      </c>
      <c r="AR27" s="231">
        <f t="shared" si="14"/>
        <v>13</v>
      </c>
      <c r="AS27" s="231">
        <f t="shared" si="9"/>
        <v>13</v>
      </c>
    </row>
    <row r="28" spans="1:45" ht="18" customHeight="1">
      <c r="A28" s="241" t="s">
        <v>1</v>
      </c>
      <c r="B28" s="236" t="str">
        <f>input1!B28</f>
        <v>3/4</v>
      </c>
      <c r="C28" s="242" t="str">
        <f>input1!C28</f>
        <v>07363</v>
      </c>
      <c r="D28" s="243" t="str">
        <f>input1!D28</f>
        <v>เด็กหญิงชุติมา  บุญประคม</v>
      </c>
      <c r="E28" s="236">
        <f>input1!E28</f>
        <v>2</v>
      </c>
      <c r="F28" s="245">
        <v>2</v>
      </c>
      <c r="G28" s="128">
        <v>2</v>
      </c>
      <c r="H28" s="128">
        <v>3</v>
      </c>
      <c r="I28" s="128">
        <v>3</v>
      </c>
      <c r="J28" s="128">
        <v>2</v>
      </c>
      <c r="K28" s="128">
        <v>1</v>
      </c>
      <c r="L28" s="128">
        <v>2</v>
      </c>
      <c r="M28" s="128">
        <v>1</v>
      </c>
      <c r="N28" s="128">
        <v>2</v>
      </c>
      <c r="O28" s="128">
        <v>2</v>
      </c>
      <c r="P28" s="128">
        <v>3</v>
      </c>
      <c r="Q28" s="128">
        <v>1</v>
      </c>
      <c r="R28" s="128">
        <v>1</v>
      </c>
      <c r="S28" s="128">
        <v>2</v>
      </c>
      <c r="T28" s="128">
        <v>2</v>
      </c>
      <c r="U28" s="128">
        <v>3</v>
      </c>
      <c r="V28" s="128">
        <v>2</v>
      </c>
      <c r="W28" s="128">
        <v>1</v>
      </c>
      <c r="X28" s="128">
        <v>2</v>
      </c>
      <c r="Y28" s="128">
        <v>2</v>
      </c>
      <c r="Z28" s="128">
        <v>2</v>
      </c>
      <c r="AA28" s="128">
        <v>1</v>
      </c>
      <c r="AB28" s="128">
        <v>2</v>
      </c>
      <c r="AC28" s="128">
        <v>1</v>
      </c>
      <c r="AD28" s="128">
        <v>2</v>
      </c>
      <c r="AE28" s="207">
        <f t="shared" si="10"/>
        <v>9</v>
      </c>
      <c r="AF28" s="231">
        <f>IF(AE28=0,"0",AE28)</f>
        <v>9</v>
      </c>
      <c r="AG28" s="231">
        <f t="shared" si="1"/>
        <v>2</v>
      </c>
      <c r="AH28" s="231">
        <f t="shared" si="11"/>
        <v>7</v>
      </c>
      <c r="AI28" s="231">
        <f t="shared" si="2"/>
        <v>7</v>
      </c>
      <c r="AJ28" s="231">
        <f t="shared" si="3"/>
        <v>2</v>
      </c>
      <c r="AK28" s="231">
        <f t="shared" si="4"/>
        <v>2</v>
      </c>
      <c r="AL28" s="231">
        <f t="shared" si="12"/>
        <v>10</v>
      </c>
      <c r="AM28" s="231">
        <f t="shared" si="5"/>
        <v>10</v>
      </c>
      <c r="AN28" s="231">
        <f t="shared" si="6"/>
        <v>1</v>
      </c>
      <c r="AO28" s="231">
        <f t="shared" si="7"/>
        <v>2</v>
      </c>
      <c r="AP28" s="231">
        <f t="shared" si="13"/>
        <v>8</v>
      </c>
      <c r="AQ28" s="231">
        <f t="shared" si="8"/>
        <v>8</v>
      </c>
      <c r="AR28" s="231">
        <f t="shared" si="14"/>
        <v>11</v>
      </c>
      <c r="AS28" s="231">
        <f t="shared" si="9"/>
        <v>11</v>
      </c>
    </row>
    <row r="29" spans="1:45" ht="18" customHeight="1">
      <c r="A29" s="244" t="s">
        <v>2</v>
      </c>
      <c r="B29" s="236" t="str">
        <f>input1!B29</f>
        <v>3/4</v>
      </c>
      <c r="C29" s="242" t="str">
        <f>input1!C29</f>
        <v>07364</v>
      </c>
      <c r="D29" s="243" t="str">
        <f>input1!D29</f>
        <v>เด็กหญิงนัทชา  แสงเงิน</v>
      </c>
      <c r="E29" s="236">
        <f>input1!E29</f>
        <v>2</v>
      </c>
      <c r="F29" s="248">
        <v>2</v>
      </c>
      <c r="G29" s="248">
        <v>1</v>
      </c>
      <c r="H29" s="248">
        <v>1</v>
      </c>
      <c r="I29" s="248">
        <v>3</v>
      </c>
      <c r="J29" s="248">
        <v>1</v>
      </c>
      <c r="K29" s="248">
        <v>1</v>
      </c>
      <c r="L29" s="248">
        <v>3</v>
      </c>
      <c r="M29" s="248">
        <v>2</v>
      </c>
      <c r="N29" s="248">
        <v>1</v>
      </c>
      <c r="O29" s="248">
        <v>3</v>
      </c>
      <c r="P29" s="248">
        <v>3</v>
      </c>
      <c r="Q29" s="248">
        <v>1</v>
      </c>
      <c r="R29" s="248">
        <v>1</v>
      </c>
      <c r="S29" s="248">
        <v>3</v>
      </c>
      <c r="T29" s="248">
        <v>1</v>
      </c>
      <c r="U29" s="248">
        <v>2</v>
      </c>
      <c r="V29" s="248">
        <v>3</v>
      </c>
      <c r="W29" s="248">
        <v>1</v>
      </c>
      <c r="X29" s="248">
        <v>1</v>
      </c>
      <c r="Y29" s="248">
        <v>3</v>
      </c>
      <c r="Z29" s="248">
        <v>2</v>
      </c>
      <c r="AA29" s="248">
        <v>1</v>
      </c>
      <c r="AB29" s="248">
        <v>3</v>
      </c>
      <c r="AC29" s="248">
        <v>1</v>
      </c>
      <c r="AD29" s="128">
        <v>2</v>
      </c>
      <c r="AE29" s="207">
        <f t="shared" si="10"/>
        <v>7</v>
      </c>
      <c r="AF29" s="231">
        <f t="shared" si="0"/>
        <v>7</v>
      </c>
      <c r="AG29" s="231">
        <f t="shared" si="1"/>
        <v>1</v>
      </c>
      <c r="AH29" s="231">
        <f t="shared" si="11"/>
        <v>5</v>
      </c>
      <c r="AI29" s="231">
        <f t="shared" si="2"/>
        <v>5</v>
      </c>
      <c r="AJ29" s="231">
        <f t="shared" si="3"/>
        <v>2</v>
      </c>
      <c r="AK29" s="231">
        <f t="shared" si="4"/>
        <v>2</v>
      </c>
      <c r="AL29" s="231">
        <f t="shared" si="12"/>
        <v>9</v>
      </c>
      <c r="AM29" s="231">
        <f t="shared" si="5"/>
        <v>9</v>
      </c>
      <c r="AN29" s="231">
        <f t="shared" si="6"/>
        <v>1</v>
      </c>
      <c r="AO29" s="231">
        <f t="shared" si="7"/>
        <v>1</v>
      </c>
      <c r="AP29" s="231">
        <f t="shared" si="13"/>
        <v>7</v>
      </c>
      <c r="AQ29" s="231">
        <f t="shared" si="8"/>
        <v>7</v>
      </c>
      <c r="AR29" s="231">
        <f t="shared" si="14"/>
        <v>12</v>
      </c>
      <c r="AS29" s="231">
        <f t="shared" si="9"/>
        <v>12</v>
      </c>
    </row>
    <row r="30" spans="1:45" ht="18" customHeight="1">
      <c r="A30" s="241" t="s">
        <v>3</v>
      </c>
      <c r="B30" s="236" t="str">
        <f>input1!B30</f>
        <v>3/4</v>
      </c>
      <c r="C30" s="242" t="str">
        <f>input1!C30</f>
        <v>07365</v>
      </c>
      <c r="D30" s="243" t="str">
        <f>input1!D30</f>
        <v>เด็กหญิงบุศญาณี  คล้ายสุบรรณ์</v>
      </c>
      <c r="E30" s="236">
        <f>input1!E30</f>
        <v>2</v>
      </c>
      <c r="F30" s="245">
        <v>3</v>
      </c>
      <c r="G30" s="128">
        <v>3</v>
      </c>
      <c r="H30" s="128">
        <v>2</v>
      </c>
      <c r="I30" s="128">
        <v>3</v>
      </c>
      <c r="J30" s="128">
        <v>1</v>
      </c>
      <c r="K30" s="128">
        <v>1</v>
      </c>
      <c r="L30" s="128">
        <v>2</v>
      </c>
      <c r="M30" s="128">
        <v>1</v>
      </c>
      <c r="N30" s="128">
        <v>2</v>
      </c>
      <c r="O30" s="128">
        <v>1</v>
      </c>
      <c r="P30" s="128">
        <v>2</v>
      </c>
      <c r="Q30" s="128">
        <v>1</v>
      </c>
      <c r="R30" s="128">
        <v>1</v>
      </c>
      <c r="S30" s="128">
        <v>2</v>
      </c>
      <c r="T30" s="128">
        <v>1</v>
      </c>
      <c r="U30" s="128">
        <v>1</v>
      </c>
      <c r="V30" s="128">
        <v>3</v>
      </c>
      <c r="W30" s="128">
        <v>2</v>
      </c>
      <c r="X30" s="128">
        <v>1</v>
      </c>
      <c r="Y30" s="128">
        <v>2</v>
      </c>
      <c r="Z30" s="128">
        <v>2</v>
      </c>
      <c r="AA30" s="128">
        <v>1</v>
      </c>
      <c r="AB30" s="128">
        <v>2</v>
      </c>
      <c r="AC30" s="128">
        <v>1</v>
      </c>
      <c r="AD30" s="128">
        <v>3</v>
      </c>
      <c r="AE30" s="207">
        <f t="shared" si="10"/>
        <v>6</v>
      </c>
      <c r="AF30" s="231">
        <f t="shared" si="0"/>
        <v>6</v>
      </c>
      <c r="AG30" s="231">
        <f t="shared" si="1"/>
        <v>2</v>
      </c>
      <c r="AH30" s="231">
        <f t="shared" si="11"/>
        <v>7</v>
      </c>
      <c r="AI30" s="231">
        <f t="shared" si="2"/>
        <v>7</v>
      </c>
      <c r="AJ30" s="231">
        <f t="shared" si="3"/>
        <v>2</v>
      </c>
      <c r="AK30" s="231">
        <f t="shared" si="4"/>
        <v>1</v>
      </c>
      <c r="AL30" s="231">
        <f t="shared" si="12"/>
        <v>8</v>
      </c>
      <c r="AM30" s="231">
        <f t="shared" si="5"/>
        <v>8</v>
      </c>
      <c r="AN30" s="231">
        <f t="shared" si="6"/>
        <v>2</v>
      </c>
      <c r="AO30" s="231">
        <f t="shared" si="7"/>
        <v>2</v>
      </c>
      <c r="AP30" s="231">
        <f t="shared" si="13"/>
        <v>8</v>
      </c>
      <c r="AQ30" s="231">
        <f t="shared" si="8"/>
        <v>8</v>
      </c>
      <c r="AR30" s="231">
        <f t="shared" si="14"/>
        <v>13</v>
      </c>
      <c r="AS30" s="231">
        <f t="shared" si="9"/>
        <v>13</v>
      </c>
    </row>
    <row r="31" spans="1:45" ht="18" customHeight="1">
      <c r="A31" s="241" t="s">
        <v>4</v>
      </c>
      <c r="B31" s="236" t="str">
        <f>input1!B31</f>
        <v>3/4</v>
      </c>
      <c r="C31" s="242" t="str">
        <f>input1!C31</f>
        <v>07366</v>
      </c>
      <c r="D31" s="243" t="str">
        <f>input1!D31</f>
        <v>เด็กหญิงปภาวดี  ม่วงมี</v>
      </c>
      <c r="E31" s="236">
        <f>input1!E31</f>
        <v>2</v>
      </c>
      <c r="F31" s="245">
        <v>3</v>
      </c>
      <c r="G31" s="128">
        <v>2</v>
      </c>
      <c r="H31" s="128">
        <v>2</v>
      </c>
      <c r="I31" s="128">
        <v>3</v>
      </c>
      <c r="J31" s="128">
        <v>2</v>
      </c>
      <c r="K31" s="128">
        <v>2</v>
      </c>
      <c r="L31" s="128">
        <v>2</v>
      </c>
      <c r="M31" s="128">
        <v>1</v>
      </c>
      <c r="N31" s="128">
        <v>2</v>
      </c>
      <c r="O31" s="128">
        <v>3</v>
      </c>
      <c r="P31" s="128">
        <v>3</v>
      </c>
      <c r="Q31" s="128">
        <v>1</v>
      </c>
      <c r="R31" s="128">
        <v>1</v>
      </c>
      <c r="S31" s="128">
        <v>2</v>
      </c>
      <c r="T31" s="128">
        <v>3</v>
      </c>
      <c r="U31" s="128">
        <v>1</v>
      </c>
      <c r="V31" s="128">
        <v>2</v>
      </c>
      <c r="W31" s="128">
        <v>3</v>
      </c>
      <c r="X31" s="128">
        <v>1</v>
      </c>
      <c r="Y31" s="128">
        <v>1</v>
      </c>
      <c r="Z31" s="128">
        <v>3</v>
      </c>
      <c r="AA31" s="128">
        <v>1</v>
      </c>
      <c r="AB31" s="128">
        <v>1</v>
      </c>
      <c r="AC31" s="128">
        <v>1</v>
      </c>
      <c r="AD31" s="128">
        <v>3</v>
      </c>
      <c r="AE31" s="207">
        <f t="shared" si="10"/>
        <v>6</v>
      </c>
      <c r="AF31" s="231">
        <f t="shared" si="0"/>
        <v>6</v>
      </c>
      <c r="AG31" s="231">
        <f t="shared" si="1"/>
        <v>2</v>
      </c>
      <c r="AH31" s="231">
        <f t="shared" si="11"/>
        <v>9</v>
      </c>
      <c r="AI31" s="231">
        <f t="shared" si="2"/>
        <v>9</v>
      </c>
      <c r="AJ31" s="231">
        <f t="shared" si="3"/>
        <v>1</v>
      </c>
      <c r="AK31" s="231">
        <f t="shared" si="4"/>
        <v>1</v>
      </c>
      <c r="AL31" s="231">
        <f t="shared" si="12"/>
        <v>10</v>
      </c>
      <c r="AM31" s="231">
        <f t="shared" si="5"/>
        <v>10</v>
      </c>
      <c r="AN31" s="231">
        <f t="shared" si="6"/>
        <v>1</v>
      </c>
      <c r="AO31" s="231">
        <f t="shared" si="7"/>
        <v>2</v>
      </c>
      <c r="AP31" s="231">
        <f t="shared" si="13"/>
        <v>7</v>
      </c>
      <c r="AQ31" s="231">
        <f t="shared" si="8"/>
        <v>7</v>
      </c>
      <c r="AR31" s="231">
        <f t="shared" si="14"/>
        <v>11</v>
      </c>
      <c r="AS31" s="231">
        <f t="shared" si="9"/>
        <v>11</v>
      </c>
    </row>
    <row r="32" spans="1:45" ht="18" customHeight="1">
      <c r="A32" s="244" t="s">
        <v>5</v>
      </c>
      <c r="B32" s="236" t="str">
        <f>input1!B32</f>
        <v>3/4</v>
      </c>
      <c r="C32" s="242" t="str">
        <f>input1!C32</f>
        <v>07367</v>
      </c>
      <c r="D32" s="243" t="str">
        <f>input1!D32</f>
        <v>เด็กหญิงลลิตา  บากบั่น</v>
      </c>
      <c r="E32" s="236">
        <f>input1!E32</f>
        <v>2</v>
      </c>
      <c r="F32" s="245">
        <v>3</v>
      </c>
      <c r="G32" s="128">
        <v>1</v>
      </c>
      <c r="H32" s="128">
        <v>1</v>
      </c>
      <c r="I32" s="128">
        <v>3</v>
      </c>
      <c r="J32" s="128">
        <v>1</v>
      </c>
      <c r="K32" s="128">
        <v>1</v>
      </c>
      <c r="L32" s="128">
        <v>3</v>
      </c>
      <c r="M32" s="128">
        <v>1</v>
      </c>
      <c r="N32" s="128">
        <v>2</v>
      </c>
      <c r="O32" s="128">
        <v>1</v>
      </c>
      <c r="P32" s="128">
        <v>3</v>
      </c>
      <c r="Q32" s="128">
        <v>1</v>
      </c>
      <c r="R32" s="128">
        <v>1</v>
      </c>
      <c r="S32" s="128">
        <v>3</v>
      </c>
      <c r="T32" s="128">
        <v>1</v>
      </c>
      <c r="U32" s="128">
        <v>2</v>
      </c>
      <c r="V32" s="128">
        <v>3</v>
      </c>
      <c r="W32" s="128">
        <v>1</v>
      </c>
      <c r="X32" s="128">
        <v>2</v>
      </c>
      <c r="Y32" s="128">
        <v>3</v>
      </c>
      <c r="Z32" s="128">
        <v>3</v>
      </c>
      <c r="AA32" s="128">
        <v>1</v>
      </c>
      <c r="AB32" s="128">
        <v>2</v>
      </c>
      <c r="AC32" s="128">
        <v>1</v>
      </c>
      <c r="AD32" s="128">
        <v>3</v>
      </c>
      <c r="AE32" s="207">
        <f t="shared" si="10"/>
        <v>6</v>
      </c>
      <c r="AF32" s="231">
        <f t="shared" si="0"/>
        <v>6</v>
      </c>
      <c r="AG32" s="231">
        <f t="shared" si="1"/>
        <v>1</v>
      </c>
      <c r="AH32" s="231">
        <f t="shared" si="11"/>
        <v>5</v>
      </c>
      <c r="AI32" s="231">
        <f t="shared" si="2"/>
        <v>5</v>
      </c>
      <c r="AJ32" s="231">
        <f t="shared" si="3"/>
        <v>1</v>
      </c>
      <c r="AK32" s="231">
        <f t="shared" si="4"/>
        <v>1</v>
      </c>
      <c r="AL32" s="231">
        <f t="shared" si="12"/>
        <v>5</v>
      </c>
      <c r="AM32" s="231">
        <f t="shared" si="5"/>
        <v>5</v>
      </c>
      <c r="AN32" s="231">
        <f t="shared" si="6"/>
        <v>1</v>
      </c>
      <c r="AO32" s="231">
        <f t="shared" si="7"/>
        <v>1</v>
      </c>
      <c r="AP32" s="231">
        <f t="shared" si="13"/>
        <v>7</v>
      </c>
      <c r="AQ32" s="231">
        <f t="shared" si="8"/>
        <v>7</v>
      </c>
      <c r="AR32" s="231">
        <f t="shared" si="14"/>
        <v>14</v>
      </c>
      <c r="AS32" s="231">
        <f t="shared" si="9"/>
        <v>14</v>
      </c>
    </row>
    <row r="33" spans="1:45" ht="18" customHeight="1">
      <c r="A33" s="241" t="s">
        <v>6</v>
      </c>
      <c r="B33" s="236" t="str">
        <f>input1!B33</f>
        <v>3/4</v>
      </c>
      <c r="C33" s="242" t="str">
        <f>input1!C33</f>
        <v>07368</v>
      </c>
      <c r="D33" s="243" t="str">
        <f>input1!D33</f>
        <v>เด็กหญิงศรีสุดา  วิกาเงิน</v>
      </c>
      <c r="E33" s="236">
        <f>input1!E33</f>
        <v>2</v>
      </c>
      <c r="F33" s="245">
        <v>3</v>
      </c>
      <c r="G33" s="128">
        <v>1</v>
      </c>
      <c r="H33" s="128">
        <v>3</v>
      </c>
      <c r="I33" s="128">
        <v>3</v>
      </c>
      <c r="J33" s="128">
        <v>2</v>
      </c>
      <c r="K33" s="128">
        <v>2</v>
      </c>
      <c r="L33" s="128">
        <v>3</v>
      </c>
      <c r="M33" s="128">
        <v>2</v>
      </c>
      <c r="N33" s="128">
        <v>3</v>
      </c>
      <c r="O33" s="128">
        <v>1</v>
      </c>
      <c r="P33" s="128">
        <v>3</v>
      </c>
      <c r="Q33" s="128">
        <v>1</v>
      </c>
      <c r="R33" s="128">
        <v>3</v>
      </c>
      <c r="S33" s="128">
        <v>2</v>
      </c>
      <c r="T33" s="128">
        <v>2</v>
      </c>
      <c r="U33" s="128">
        <v>3</v>
      </c>
      <c r="V33" s="128">
        <v>3</v>
      </c>
      <c r="W33" s="128">
        <v>1</v>
      </c>
      <c r="X33" s="128">
        <v>1</v>
      </c>
      <c r="Y33" s="128">
        <v>3</v>
      </c>
      <c r="Z33" s="128">
        <v>3</v>
      </c>
      <c r="AA33" s="128">
        <v>1</v>
      </c>
      <c r="AB33" s="128">
        <v>1</v>
      </c>
      <c r="AC33" s="128">
        <v>3</v>
      </c>
      <c r="AD33" s="128">
        <v>2</v>
      </c>
      <c r="AE33" s="207">
        <f t="shared" si="10"/>
        <v>14</v>
      </c>
      <c r="AF33" s="231">
        <f t="shared" si="0"/>
        <v>14</v>
      </c>
      <c r="AG33" s="231">
        <f t="shared" si="1"/>
        <v>1</v>
      </c>
      <c r="AH33" s="231">
        <f t="shared" si="11"/>
        <v>6</v>
      </c>
      <c r="AI33" s="231">
        <f t="shared" si="2"/>
        <v>6</v>
      </c>
      <c r="AJ33" s="231">
        <f t="shared" si="3"/>
        <v>1</v>
      </c>
      <c r="AK33" s="231">
        <f t="shared" si="4"/>
        <v>2</v>
      </c>
      <c r="AL33" s="231">
        <f t="shared" si="12"/>
        <v>7</v>
      </c>
      <c r="AM33" s="231">
        <f t="shared" si="5"/>
        <v>7</v>
      </c>
      <c r="AN33" s="231">
        <f t="shared" si="6"/>
        <v>1</v>
      </c>
      <c r="AO33" s="231">
        <f t="shared" si="7"/>
        <v>2</v>
      </c>
      <c r="AP33" s="231">
        <f t="shared" si="13"/>
        <v>7</v>
      </c>
      <c r="AQ33" s="231">
        <f t="shared" si="8"/>
        <v>7</v>
      </c>
      <c r="AR33" s="231">
        <f t="shared" si="14"/>
        <v>15</v>
      </c>
      <c r="AS33" s="231">
        <f t="shared" si="9"/>
        <v>15</v>
      </c>
    </row>
    <row r="34" spans="1:45" ht="18" customHeight="1">
      <c r="A34" s="244" t="s">
        <v>7</v>
      </c>
      <c r="B34" s="236" t="str">
        <f>input1!B34</f>
        <v>3/4</v>
      </c>
      <c r="C34" s="242" t="str">
        <f>input1!C34</f>
        <v>07369</v>
      </c>
      <c r="D34" s="243" t="str">
        <f>input1!D34</f>
        <v>เด็กหญิงสมใจ  สีทา</v>
      </c>
      <c r="E34" s="236">
        <f>input1!E34</f>
        <v>2</v>
      </c>
      <c r="F34" s="245">
        <v>3</v>
      </c>
      <c r="G34" s="128">
        <v>3</v>
      </c>
      <c r="H34" s="128">
        <v>1</v>
      </c>
      <c r="I34" s="128">
        <v>3</v>
      </c>
      <c r="J34" s="128">
        <v>1</v>
      </c>
      <c r="K34" s="128">
        <v>1</v>
      </c>
      <c r="L34" s="128">
        <v>3</v>
      </c>
      <c r="M34" s="128">
        <v>1</v>
      </c>
      <c r="N34" s="128">
        <v>3</v>
      </c>
      <c r="O34" s="128">
        <v>1</v>
      </c>
      <c r="P34" s="128">
        <v>3</v>
      </c>
      <c r="Q34" s="128">
        <v>1</v>
      </c>
      <c r="R34" s="128">
        <v>1</v>
      </c>
      <c r="S34" s="128">
        <v>3</v>
      </c>
      <c r="T34" s="128">
        <v>1</v>
      </c>
      <c r="U34" s="128">
        <v>1</v>
      </c>
      <c r="V34" s="128">
        <v>3</v>
      </c>
      <c r="W34" s="128">
        <v>1</v>
      </c>
      <c r="X34" s="128">
        <v>1</v>
      </c>
      <c r="Y34" s="128">
        <v>3</v>
      </c>
      <c r="Z34" s="128">
        <v>3</v>
      </c>
      <c r="AA34" s="128">
        <v>1</v>
      </c>
      <c r="AB34" s="128">
        <v>3</v>
      </c>
      <c r="AC34" s="128">
        <v>1</v>
      </c>
      <c r="AD34" s="128">
        <v>3</v>
      </c>
      <c r="AE34" s="207">
        <f t="shared" si="10"/>
        <v>5</v>
      </c>
      <c r="AF34" s="231">
        <f t="shared" si="0"/>
        <v>5</v>
      </c>
      <c r="AG34" s="231">
        <f t="shared" si="1"/>
        <v>1</v>
      </c>
      <c r="AH34" s="231">
        <f t="shared" si="11"/>
        <v>5</v>
      </c>
      <c r="AI34" s="231">
        <f t="shared" si="2"/>
        <v>5</v>
      </c>
      <c r="AJ34" s="231">
        <f t="shared" si="3"/>
        <v>1</v>
      </c>
      <c r="AK34" s="231">
        <f t="shared" si="4"/>
        <v>1</v>
      </c>
      <c r="AL34" s="231">
        <f t="shared" si="12"/>
        <v>7</v>
      </c>
      <c r="AM34" s="231">
        <f t="shared" si="5"/>
        <v>7</v>
      </c>
      <c r="AN34" s="231">
        <f t="shared" si="6"/>
        <v>1</v>
      </c>
      <c r="AO34" s="231">
        <f t="shared" si="7"/>
        <v>1</v>
      </c>
      <c r="AP34" s="231">
        <f t="shared" si="13"/>
        <v>7</v>
      </c>
      <c r="AQ34" s="231">
        <f t="shared" si="8"/>
        <v>7</v>
      </c>
      <c r="AR34" s="231">
        <f t="shared" si="14"/>
        <v>15</v>
      </c>
      <c r="AS34" s="231">
        <f t="shared" si="9"/>
        <v>15</v>
      </c>
    </row>
    <row r="35" spans="1:45" ht="18" customHeight="1">
      <c r="A35" s="241" t="s">
        <v>8</v>
      </c>
      <c r="B35" s="236" t="str">
        <f>input1!B35</f>
        <v>3/4</v>
      </c>
      <c r="C35" s="242" t="str">
        <f>input1!C35</f>
        <v>07370</v>
      </c>
      <c r="D35" s="243" t="str">
        <f>input1!D35</f>
        <v>เด็กหญิงสุกันยา  ภูยาฟ้า</v>
      </c>
      <c r="E35" s="236">
        <f>input1!E35</f>
        <v>2</v>
      </c>
      <c r="F35" s="245">
        <v>2</v>
      </c>
      <c r="G35" s="128">
        <v>1</v>
      </c>
      <c r="H35" s="128">
        <v>2</v>
      </c>
      <c r="I35" s="128">
        <v>2</v>
      </c>
      <c r="J35" s="128">
        <v>1</v>
      </c>
      <c r="K35" s="128">
        <v>1</v>
      </c>
      <c r="L35" s="128">
        <v>2</v>
      </c>
      <c r="M35" s="128">
        <v>1</v>
      </c>
      <c r="N35" s="128">
        <v>2</v>
      </c>
      <c r="O35" s="128">
        <v>1</v>
      </c>
      <c r="P35" s="128">
        <v>3</v>
      </c>
      <c r="Q35" s="128">
        <v>1</v>
      </c>
      <c r="R35" s="128">
        <v>1</v>
      </c>
      <c r="S35" s="128">
        <v>1</v>
      </c>
      <c r="T35" s="128">
        <v>1</v>
      </c>
      <c r="U35" s="128">
        <v>2</v>
      </c>
      <c r="V35" s="128">
        <v>2</v>
      </c>
      <c r="W35" s="128">
        <v>1</v>
      </c>
      <c r="X35" s="128">
        <v>1</v>
      </c>
      <c r="Y35" s="128">
        <v>2</v>
      </c>
      <c r="Z35" s="128">
        <v>2</v>
      </c>
      <c r="AA35" s="128">
        <v>1</v>
      </c>
      <c r="AB35" s="128">
        <v>1</v>
      </c>
      <c r="AC35" s="128">
        <v>3</v>
      </c>
      <c r="AD35" s="128">
        <v>2</v>
      </c>
      <c r="AE35" s="207">
        <f t="shared" si="10"/>
        <v>9</v>
      </c>
      <c r="AF35" s="231">
        <f t="shared" si="0"/>
        <v>9</v>
      </c>
      <c r="AG35" s="231">
        <f t="shared" si="1"/>
        <v>2</v>
      </c>
      <c r="AH35" s="231">
        <f t="shared" si="11"/>
        <v>6</v>
      </c>
      <c r="AI35" s="231">
        <f t="shared" si="2"/>
        <v>6</v>
      </c>
      <c r="AJ35" s="231">
        <f t="shared" si="3"/>
        <v>2</v>
      </c>
      <c r="AK35" s="231">
        <f t="shared" si="4"/>
        <v>2</v>
      </c>
      <c r="AL35" s="231">
        <f t="shared" si="12"/>
        <v>7</v>
      </c>
      <c r="AM35" s="231">
        <f t="shared" si="5"/>
        <v>7</v>
      </c>
      <c r="AN35" s="231">
        <f t="shared" si="6"/>
        <v>1</v>
      </c>
      <c r="AO35" s="231">
        <f t="shared" si="7"/>
        <v>3</v>
      </c>
      <c r="AP35" s="231">
        <f t="shared" si="13"/>
        <v>7</v>
      </c>
      <c r="AQ35" s="231">
        <f t="shared" si="8"/>
        <v>7</v>
      </c>
      <c r="AR35" s="231">
        <f t="shared" si="14"/>
        <v>10</v>
      </c>
      <c r="AS35" s="231">
        <f t="shared" si="9"/>
        <v>10</v>
      </c>
    </row>
    <row r="36" spans="1:45" ht="18" customHeight="1">
      <c r="A36" s="244" t="s">
        <v>9</v>
      </c>
      <c r="B36" s="236" t="str">
        <f>input1!B36</f>
        <v>3/4</v>
      </c>
      <c r="C36" s="242" t="str">
        <f>input1!C36</f>
        <v>07371</v>
      </c>
      <c r="D36" s="243" t="str">
        <f>input1!D36</f>
        <v>เด็กหญิงสุมณฑา  สิงห์ทอง</v>
      </c>
      <c r="E36" s="236">
        <f>input1!E36</f>
        <v>2</v>
      </c>
      <c r="F36" s="245">
        <v>3</v>
      </c>
      <c r="G36" s="128">
        <v>1</v>
      </c>
      <c r="H36" s="128">
        <v>1</v>
      </c>
      <c r="I36" s="128">
        <v>3</v>
      </c>
      <c r="J36" s="128">
        <v>1</v>
      </c>
      <c r="K36" s="128">
        <v>1</v>
      </c>
      <c r="L36" s="128">
        <v>3</v>
      </c>
      <c r="M36" s="128">
        <v>1</v>
      </c>
      <c r="N36" s="128">
        <v>1</v>
      </c>
      <c r="O36" s="128">
        <v>1</v>
      </c>
      <c r="P36" s="128">
        <v>3</v>
      </c>
      <c r="Q36" s="128">
        <v>1</v>
      </c>
      <c r="R36" s="128">
        <v>1</v>
      </c>
      <c r="S36" s="128">
        <v>3</v>
      </c>
      <c r="T36" s="128">
        <v>1</v>
      </c>
      <c r="U36" s="128">
        <v>1</v>
      </c>
      <c r="V36" s="128">
        <v>3</v>
      </c>
      <c r="W36" s="128">
        <v>1</v>
      </c>
      <c r="X36" s="128">
        <v>1</v>
      </c>
      <c r="Y36" s="128">
        <v>3</v>
      </c>
      <c r="Z36" s="128">
        <v>3</v>
      </c>
      <c r="AA36" s="128">
        <v>1</v>
      </c>
      <c r="AB36" s="128">
        <v>1</v>
      </c>
      <c r="AC36" s="128">
        <v>1</v>
      </c>
      <c r="AD36" s="128">
        <v>3</v>
      </c>
      <c r="AE36" s="207">
        <f>H36+M36+R36+U36+AC36</f>
        <v>5</v>
      </c>
      <c r="AF36" s="231">
        <f t="shared" si="0"/>
        <v>5</v>
      </c>
      <c r="AG36" s="231">
        <f>IF(L36=3,1,IF(L36=2,2,IF(L36=1,3)))</f>
        <v>1</v>
      </c>
      <c r="AH36" s="231">
        <f>J36+AG36+Q36+W36+AA36</f>
        <v>5</v>
      </c>
      <c r="AI36" s="231">
        <f t="shared" si="2"/>
        <v>5</v>
      </c>
      <c r="AJ36" s="231">
        <f>IF(Z36=3,1,IF(Z36=2,2,IF(Z36=1,3)))</f>
        <v>1</v>
      </c>
      <c r="AK36" s="231">
        <f>IF(AD36=3,1,IF(AD36=2,2,IF(AD36=1,3)))</f>
        <v>1</v>
      </c>
      <c r="AL36" s="231">
        <f>G36+O36+T36+AJ36+AK36</f>
        <v>5</v>
      </c>
      <c r="AM36" s="231">
        <f t="shared" si="5"/>
        <v>5</v>
      </c>
      <c r="AN36" s="231">
        <f>IF(P36=3,1,IF(P36=2,2,IF(P36=1,3)))</f>
        <v>1</v>
      </c>
      <c r="AO36" s="231">
        <f>IF(S36=3,1,IF(S36=2,2,IF(S36=1,3)))</f>
        <v>1</v>
      </c>
      <c r="AP36" s="231">
        <f>K36+AN36+AO36+X36+AB36</f>
        <v>5</v>
      </c>
      <c r="AQ36" s="231">
        <f t="shared" si="8"/>
        <v>5</v>
      </c>
      <c r="AR36" s="231">
        <f>F36+I36+N36+V36+Y36</f>
        <v>13</v>
      </c>
      <c r="AS36" s="231">
        <f t="shared" si="9"/>
        <v>13</v>
      </c>
    </row>
    <row r="38" ht="24.75" thickBot="1"/>
    <row r="39" spans="4:10" ht="24.75" thickBot="1">
      <c r="D39" s="232" t="s">
        <v>48</v>
      </c>
      <c r="E39" s="233"/>
      <c r="F39" s="233"/>
      <c r="G39" s="233"/>
      <c r="H39" s="233"/>
      <c r="I39" s="233"/>
      <c r="J39" s="234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35433070866141736" right="0.15748031496062992" top="0.1968503937007874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39"/>
  <sheetViews>
    <sheetView zoomScalePageLayoutView="0" workbookViewId="0" topLeftCell="A22">
      <selection activeCell="F7" sqref="F7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1.421875" style="2" customWidth="1"/>
    <col min="9" max="9" width="4.421875" style="2" customWidth="1"/>
    <col min="10" max="10" width="11.57421875" style="2" customWidth="1"/>
    <col min="11" max="11" width="4.421875" style="2" customWidth="1"/>
    <col min="12" max="12" width="12.00390625" style="2" customWidth="1"/>
    <col min="13" max="13" width="4.421875" style="2" customWidth="1"/>
    <col min="14" max="14" width="11.7109375" style="2" customWidth="1"/>
    <col min="15" max="15" width="4.421875" style="2" customWidth="1"/>
    <col min="16" max="16" width="10.421875" style="2" customWidth="1"/>
    <col min="17" max="17" width="6.140625" style="2" hidden="1" customWidth="1"/>
    <col min="18" max="18" width="4.00390625" style="2" customWidth="1"/>
    <col min="19" max="19" width="14.28125" style="2" customWidth="1"/>
    <col min="20" max="16384" width="9.140625" style="2" customWidth="1"/>
  </cols>
  <sheetData>
    <row r="1" ht="21" thickBot="1"/>
    <row r="2" spans="1:19" ht="21.75" customHeight="1" thickBot="1">
      <c r="A2" s="292" t="s">
        <v>19</v>
      </c>
      <c r="B2" s="293"/>
      <c r="C2" s="293"/>
      <c r="D2" s="293"/>
      <c r="E2" s="293"/>
      <c r="F2" s="294"/>
      <c r="G2" s="286" t="s">
        <v>36</v>
      </c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7"/>
    </row>
    <row r="3" spans="1:19" ht="22.5" customHeight="1" thickBot="1">
      <c r="A3" s="289" t="str">
        <f>input1!A2</f>
        <v>ชั้น ม.3/4 นายวิทูล  บินชัย / นางสาวอรวรรณ  อุดมสุข</v>
      </c>
      <c r="B3" s="290"/>
      <c r="C3" s="290"/>
      <c r="D3" s="290"/>
      <c r="E3" s="290"/>
      <c r="F3" s="291"/>
      <c r="G3" s="286" t="s">
        <v>30</v>
      </c>
      <c r="H3" s="287"/>
      <c r="I3" s="295" t="s">
        <v>31</v>
      </c>
      <c r="J3" s="295"/>
      <c r="K3" s="286" t="s">
        <v>32</v>
      </c>
      <c r="L3" s="287"/>
      <c r="M3" s="295" t="s">
        <v>33</v>
      </c>
      <c r="N3" s="295"/>
      <c r="O3" s="286" t="s">
        <v>34</v>
      </c>
      <c r="P3" s="287"/>
      <c r="Q3" s="119"/>
      <c r="R3" s="286" t="s">
        <v>35</v>
      </c>
      <c r="S3" s="287"/>
    </row>
    <row r="4" spans="1:19" ht="21.75" thickBot="1">
      <c r="A4" s="39" t="s">
        <v>14</v>
      </c>
      <c r="B4" s="40" t="s">
        <v>13</v>
      </c>
      <c r="C4" s="41" t="s">
        <v>15</v>
      </c>
      <c r="D4" s="40" t="s">
        <v>16</v>
      </c>
      <c r="E4" s="41" t="s">
        <v>17</v>
      </c>
      <c r="F4" s="60" t="s">
        <v>17</v>
      </c>
      <c r="G4" s="61" t="s">
        <v>28</v>
      </c>
      <c r="H4" s="62" t="s">
        <v>29</v>
      </c>
      <c r="I4" s="61" t="s">
        <v>28</v>
      </c>
      <c r="J4" s="63" t="s">
        <v>29</v>
      </c>
      <c r="K4" s="64" t="s">
        <v>28</v>
      </c>
      <c r="L4" s="62" t="s">
        <v>29</v>
      </c>
      <c r="M4" s="61" t="s">
        <v>28</v>
      </c>
      <c r="N4" s="63" t="s">
        <v>29</v>
      </c>
      <c r="O4" s="64" t="s">
        <v>28</v>
      </c>
      <c r="P4" s="65" t="s">
        <v>29</v>
      </c>
      <c r="Q4" s="66"/>
      <c r="R4" s="93" t="s">
        <v>28</v>
      </c>
      <c r="S4" s="40" t="s">
        <v>29</v>
      </c>
    </row>
    <row r="5" spans="1:19" s="13" customFormat="1" ht="18" customHeight="1" thickBot="1">
      <c r="A5" s="120" t="s">
        <v>57</v>
      </c>
      <c r="B5" s="42" t="str">
        <f>input1!B4</f>
        <v>3/4</v>
      </c>
      <c r="C5" s="56" t="str">
        <f>input1!C4</f>
        <v>07337</v>
      </c>
      <c r="D5" s="57" t="str">
        <f>input1!D4</f>
        <v>เด็กชายเจษฎาพร  สำราญ</v>
      </c>
      <c r="E5" s="58">
        <f>input1!E4</f>
        <v>1</v>
      </c>
      <c r="F5" s="67" t="str">
        <f>IF(E5=1,"ชาย",IF(E5=2,"หญิง","-"))</f>
        <v>ชาย</v>
      </c>
      <c r="G5" s="68">
        <f>input1!AF4</f>
        <v>8</v>
      </c>
      <c r="H5" s="71" t="str">
        <f>IF(G5&gt;10,"เสี่ยง/มีปัญหา","ปกติ")</f>
        <v>ปกติ</v>
      </c>
      <c r="I5" s="70">
        <f>input1!AI4</f>
        <v>7</v>
      </c>
      <c r="J5" s="71" t="str">
        <f>IF(I5&gt;9,"เสี่ยง/มีปัญหา","ปกติ")</f>
        <v>ปกติ</v>
      </c>
      <c r="K5" s="68">
        <f>input1!AM4</f>
        <v>10</v>
      </c>
      <c r="L5" s="71" t="str">
        <f>IF(K5&gt;10,"เสี่ยง/มีปัญหา","ปกติ")</f>
        <v>ปกติ</v>
      </c>
      <c r="M5" s="70">
        <f>input1!AQ4</f>
        <v>7</v>
      </c>
      <c r="N5" s="71" t="str">
        <f>IF(M5&gt;9,"เสี่ยง/มีปัญหา","ปกติ")</f>
        <v>ปกติ</v>
      </c>
      <c r="O5" s="68">
        <f>input1!AS4</f>
        <v>9</v>
      </c>
      <c r="P5" s="72" t="str">
        <f>IF(O5&gt;10,"มีจุดแข็ง","ไม่มีจุดแข็ง")</f>
        <v>ไม่มีจุดแข็ง</v>
      </c>
      <c r="Q5" s="69">
        <f>G5+I5+K5+M5+O5</f>
        <v>41</v>
      </c>
      <c r="R5" s="90">
        <f>IF(Q5&lt;1,"-",Q5)</f>
        <v>41</v>
      </c>
      <c r="S5" s="86" t="str">
        <f>IF(R5&gt;48,"เสี่ยง/มีปัญหา","ปกติ")</f>
        <v>ปกติ</v>
      </c>
    </row>
    <row r="6" spans="1:19" s="13" customFormat="1" ht="18" customHeight="1" thickBot="1">
      <c r="A6" s="120" t="s">
        <v>58</v>
      </c>
      <c r="B6" s="42" t="str">
        <f>input1!B5</f>
        <v>3/4</v>
      </c>
      <c r="C6" s="56" t="str">
        <f>input1!C5</f>
        <v>07338</v>
      </c>
      <c r="D6" s="57" t="str">
        <f>input1!D5</f>
        <v>เด็กชายณัฐกรณ์  เทียนสอาด</v>
      </c>
      <c r="E6" s="58">
        <f>input1!E5</f>
        <v>1</v>
      </c>
      <c r="F6" s="67" t="str">
        <f aca="true" t="shared" si="0" ref="F6:F17">IF(E6=1,"ชาย",IF(E6=2,"หญิง","-"))</f>
        <v>ชาย</v>
      </c>
      <c r="G6" s="68">
        <f>input1!AF5</f>
        <v>7</v>
      </c>
      <c r="H6" s="71" t="str">
        <f aca="true" t="shared" si="1" ref="H6:H17">IF(G6&gt;10,"เสี่ยง/มีปัญหา","ปกติ")</f>
        <v>ปกติ</v>
      </c>
      <c r="I6" s="70">
        <f>input1!AI5</f>
        <v>7</v>
      </c>
      <c r="J6" s="71" t="str">
        <f aca="true" t="shared" si="2" ref="J6:J17">IF(I6&gt;9,"เสี่ยง/มีปัญหา","ปกติ")</f>
        <v>ปกติ</v>
      </c>
      <c r="K6" s="68">
        <f>input1!AM5</f>
        <v>5</v>
      </c>
      <c r="L6" s="71" t="str">
        <f aca="true" t="shared" si="3" ref="L6:L17">IF(K6&gt;10,"เสี่ยง/มีปัญหา","ปกติ")</f>
        <v>ปกติ</v>
      </c>
      <c r="M6" s="70">
        <f>input1!AQ5</f>
        <v>7</v>
      </c>
      <c r="N6" s="71" t="str">
        <f aca="true" t="shared" si="4" ref="N6:N17">IF(M6&gt;9,"เสี่ยง/มีปัญหา","ปกติ")</f>
        <v>ปกติ</v>
      </c>
      <c r="O6" s="68">
        <f>input1!AS5</f>
        <v>11</v>
      </c>
      <c r="P6" s="72" t="str">
        <f aca="true" t="shared" si="5" ref="P6:P17">IF(O6&gt;10,"มีจุดแข็ง","ไม่มีจุดแข็ง")</f>
        <v>มีจุดแข็ง</v>
      </c>
      <c r="Q6" s="69">
        <f aca="true" t="shared" si="6" ref="Q6:Q17">G6+I6+K6+M6+O6</f>
        <v>37</v>
      </c>
      <c r="R6" s="90">
        <f aca="true" t="shared" si="7" ref="R6:R17">IF(Q6&lt;1,"-",Q6)</f>
        <v>37</v>
      </c>
      <c r="S6" s="86" t="str">
        <f aca="true" t="shared" si="8" ref="S6:S17">IF(R6&gt;48,"เสี่ยง/มีปัญหา","ปกติ")</f>
        <v>ปกติ</v>
      </c>
    </row>
    <row r="7" spans="1:19" s="13" customFormat="1" ht="18" customHeight="1" thickBot="1">
      <c r="A7" s="120" t="s">
        <v>59</v>
      </c>
      <c r="B7" s="42" t="str">
        <f>input1!B8</f>
        <v>3/4</v>
      </c>
      <c r="C7" s="56" t="str">
        <f>input1!C8</f>
        <v>07341</v>
      </c>
      <c r="D7" s="57" t="str">
        <f>input1!D8</f>
        <v>เด็กชายบวรวิทย์  เอกบัว</v>
      </c>
      <c r="E7" s="58">
        <f>input1!E8</f>
        <v>1</v>
      </c>
      <c r="F7" s="67" t="str">
        <f t="shared" si="0"/>
        <v>ชาย</v>
      </c>
      <c r="G7" s="68">
        <f>input1!AF8</f>
        <v>5</v>
      </c>
      <c r="H7" s="71" t="str">
        <f t="shared" si="1"/>
        <v>ปกติ</v>
      </c>
      <c r="I7" s="70">
        <f>input1!AI8</f>
        <v>6</v>
      </c>
      <c r="J7" s="71" t="str">
        <f t="shared" si="2"/>
        <v>ปกติ</v>
      </c>
      <c r="K7" s="68">
        <f>input1!AM8</f>
        <v>9</v>
      </c>
      <c r="L7" s="71" t="str">
        <f t="shared" si="3"/>
        <v>ปกติ</v>
      </c>
      <c r="M7" s="70">
        <f>input1!AQ8</f>
        <v>6</v>
      </c>
      <c r="N7" s="71" t="str">
        <f t="shared" si="4"/>
        <v>ปกติ</v>
      </c>
      <c r="O7" s="68">
        <f>input1!AS8</f>
        <v>9</v>
      </c>
      <c r="P7" s="72" t="str">
        <f t="shared" si="5"/>
        <v>ไม่มีจุดแข็ง</v>
      </c>
      <c r="Q7" s="69">
        <f t="shared" si="6"/>
        <v>35</v>
      </c>
      <c r="R7" s="90">
        <f t="shared" si="7"/>
        <v>35</v>
      </c>
      <c r="S7" s="86" t="str">
        <f t="shared" si="8"/>
        <v>ปกติ</v>
      </c>
    </row>
    <row r="8" spans="1:19" s="13" customFormat="1" ht="18" customHeight="1" thickBot="1">
      <c r="A8" s="120" t="s">
        <v>60</v>
      </c>
      <c r="B8" s="42" t="str">
        <f>input1!B9</f>
        <v>3/4</v>
      </c>
      <c r="C8" s="56" t="str">
        <f>input1!C9</f>
        <v>07342</v>
      </c>
      <c r="D8" s="57" t="str">
        <f>input1!D9</f>
        <v>เด็กชายปิยะพงษ์  จันทร์หงส์ประภา</v>
      </c>
      <c r="E8" s="58">
        <f>input1!E9</f>
        <v>1</v>
      </c>
      <c r="F8" s="67" t="str">
        <f t="shared" si="0"/>
        <v>ชาย</v>
      </c>
      <c r="G8" s="68">
        <f>input1!AF9</f>
        <v>7</v>
      </c>
      <c r="H8" s="71" t="str">
        <f t="shared" si="1"/>
        <v>ปกติ</v>
      </c>
      <c r="I8" s="70">
        <f>input1!AI9</f>
        <v>7</v>
      </c>
      <c r="J8" s="71" t="str">
        <f t="shared" si="2"/>
        <v>ปกติ</v>
      </c>
      <c r="K8" s="68">
        <f>input1!AM9</f>
        <v>10</v>
      </c>
      <c r="L8" s="71" t="str">
        <f t="shared" si="3"/>
        <v>ปกติ</v>
      </c>
      <c r="M8" s="70">
        <f>input1!AQ9</f>
        <v>8</v>
      </c>
      <c r="N8" s="71" t="str">
        <f t="shared" si="4"/>
        <v>ปกติ</v>
      </c>
      <c r="O8" s="68">
        <f>input1!AS9</f>
        <v>10</v>
      </c>
      <c r="P8" s="72" t="str">
        <f t="shared" si="5"/>
        <v>ไม่มีจุดแข็ง</v>
      </c>
      <c r="Q8" s="69">
        <f t="shared" si="6"/>
        <v>42</v>
      </c>
      <c r="R8" s="90">
        <f t="shared" si="7"/>
        <v>42</v>
      </c>
      <c r="S8" s="86" t="str">
        <f t="shared" si="8"/>
        <v>ปกติ</v>
      </c>
    </row>
    <row r="9" spans="1:19" s="13" customFormat="1" ht="18" customHeight="1" thickBot="1">
      <c r="A9" s="120" t="s">
        <v>61</v>
      </c>
      <c r="B9" s="42" t="str">
        <f>input1!B10</f>
        <v>3/4</v>
      </c>
      <c r="C9" s="56" t="str">
        <f>input1!C10</f>
        <v>07343</v>
      </c>
      <c r="D9" s="57" t="str">
        <f>input1!D10</f>
        <v>เด็กชายปุรเชษฐ์  ชินวงค์</v>
      </c>
      <c r="E9" s="58">
        <f>input1!E10</f>
        <v>1</v>
      </c>
      <c r="F9" s="67" t="str">
        <f t="shared" si="0"/>
        <v>ชาย</v>
      </c>
      <c r="G9" s="68">
        <f>input1!AF10</f>
        <v>6</v>
      </c>
      <c r="H9" s="71" t="str">
        <f t="shared" si="1"/>
        <v>ปกติ</v>
      </c>
      <c r="I9" s="70">
        <f>input1!AI10</f>
        <v>7</v>
      </c>
      <c r="J9" s="71" t="str">
        <f t="shared" si="2"/>
        <v>ปกติ</v>
      </c>
      <c r="K9" s="68">
        <f>input1!AM10</f>
        <v>9</v>
      </c>
      <c r="L9" s="71" t="str">
        <f t="shared" si="3"/>
        <v>ปกติ</v>
      </c>
      <c r="M9" s="70">
        <f>input1!AQ10</f>
        <v>8</v>
      </c>
      <c r="N9" s="71" t="str">
        <f t="shared" si="4"/>
        <v>ปกติ</v>
      </c>
      <c r="O9" s="68">
        <f>input1!AS10</f>
        <v>11</v>
      </c>
      <c r="P9" s="72" t="str">
        <f t="shared" si="5"/>
        <v>มีจุดแข็ง</v>
      </c>
      <c r="Q9" s="69">
        <f t="shared" si="6"/>
        <v>41</v>
      </c>
      <c r="R9" s="90">
        <f t="shared" si="7"/>
        <v>41</v>
      </c>
      <c r="S9" s="86" t="str">
        <f t="shared" si="8"/>
        <v>ปกติ</v>
      </c>
    </row>
    <row r="10" spans="1:19" s="13" customFormat="1" ht="18" customHeight="1" thickBot="1">
      <c r="A10" s="120" t="s">
        <v>62</v>
      </c>
      <c r="B10" s="42" t="str">
        <f>input1!B11</f>
        <v>3/4</v>
      </c>
      <c r="C10" s="56" t="str">
        <f>input1!C11</f>
        <v>07344</v>
      </c>
      <c r="D10" s="57" t="str">
        <f>input1!D11</f>
        <v>เด็กชายพงศพล  อินตานนท์</v>
      </c>
      <c r="E10" s="58">
        <f>input1!E11</f>
        <v>1</v>
      </c>
      <c r="F10" s="67" t="str">
        <f t="shared" si="0"/>
        <v>ชาย</v>
      </c>
      <c r="G10" s="68">
        <f>input1!AF11</f>
        <v>8</v>
      </c>
      <c r="H10" s="71" t="str">
        <f t="shared" si="1"/>
        <v>ปกติ</v>
      </c>
      <c r="I10" s="70">
        <f>input1!AI11</f>
        <v>5</v>
      </c>
      <c r="J10" s="71" t="str">
        <f t="shared" si="2"/>
        <v>ปกติ</v>
      </c>
      <c r="K10" s="68">
        <f>input1!AM11</f>
        <v>6</v>
      </c>
      <c r="L10" s="71" t="str">
        <f t="shared" si="3"/>
        <v>ปกติ</v>
      </c>
      <c r="M10" s="70">
        <f>input1!AQ11</f>
        <v>8</v>
      </c>
      <c r="N10" s="71" t="str">
        <f t="shared" si="4"/>
        <v>ปกติ</v>
      </c>
      <c r="O10" s="68">
        <f>input1!AS11</f>
        <v>12</v>
      </c>
      <c r="P10" s="72" t="str">
        <f t="shared" si="5"/>
        <v>มีจุดแข็ง</v>
      </c>
      <c r="Q10" s="69">
        <f t="shared" si="6"/>
        <v>39</v>
      </c>
      <c r="R10" s="90">
        <f t="shared" si="7"/>
        <v>39</v>
      </c>
      <c r="S10" s="86" t="str">
        <f t="shared" si="8"/>
        <v>ปกติ</v>
      </c>
    </row>
    <row r="11" spans="1:19" s="13" customFormat="1" ht="18" customHeight="1" thickBot="1">
      <c r="A11" s="120" t="s">
        <v>63</v>
      </c>
      <c r="B11" s="42" t="str">
        <f>input1!B12</f>
        <v>3/4</v>
      </c>
      <c r="C11" s="56" t="str">
        <f>input1!C12</f>
        <v>07345</v>
      </c>
      <c r="D11" s="57" t="str">
        <f>input1!D12</f>
        <v>เด็กชายพรเทพ  เจริญกุล</v>
      </c>
      <c r="E11" s="58">
        <f>input1!E12</f>
        <v>1</v>
      </c>
      <c r="F11" s="67" t="str">
        <f t="shared" si="0"/>
        <v>ชาย</v>
      </c>
      <c r="G11" s="68">
        <f>input1!AF12</f>
        <v>12</v>
      </c>
      <c r="H11" s="71" t="str">
        <f t="shared" si="1"/>
        <v>เสี่ยง/มีปัญหา</v>
      </c>
      <c r="I11" s="70">
        <f>input1!AI12</f>
        <v>9</v>
      </c>
      <c r="J11" s="71" t="str">
        <f t="shared" si="2"/>
        <v>ปกติ</v>
      </c>
      <c r="K11" s="68">
        <f>input1!AM12</f>
        <v>9</v>
      </c>
      <c r="L11" s="71" t="str">
        <f t="shared" si="3"/>
        <v>ปกติ</v>
      </c>
      <c r="M11" s="70">
        <f>input1!AQ12</f>
        <v>10</v>
      </c>
      <c r="N11" s="71" t="str">
        <f t="shared" si="4"/>
        <v>เสี่ยง/มีปัญหา</v>
      </c>
      <c r="O11" s="68">
        <f>input1!AS12</f>
        <v>11</v>
      </c>
      <c r="P11" s="72" t="str">
        <f t="shared" si="5"/>
        <v>มีจุดแข็ง</v>
      </c>
      <c r="Q11" s="69">
        <f t="shared" si="6"/>
        <v>51</v>
      </c>
      <c r="R11" s="90">
        <f t="shared" si="7"/>
        <v>51</v>
      </c>
      <c r="S11" s="86" t="str">
        <f t="shared" si="8"/>
        <v>เสี่ยง/มีปัญหา</v>
      </c>
    </row>
    <row r="12" spans="1:19" s="13" customFormat="1" ht="18" customHeight="1" thickBot="1">
      <c r="A12" s="120" t="s">
        <v>64</v>
      </c>
      <c r="B12" s="42" t="str">
        <f>input1!B13</f>
        <v>3/4</v>
      </c>
      <c r="C12" s="56" t="str">
        <f>input1!C13</f>
        <v>07346</v>
      </c>
      <c r="D12" s="57" t="str">
        <f>input1!D13</f>
        <v>เด็กชายภัทรวัต  ดวงชื่น</v>
      </c>
      <c r="E12" s="58">
        <f>input1!E13</f>
        <v>1</v>
      </c>
      <c r="F12" s="67" t="str">
        <f t="shared" si="0"/>
        <v>ชาย</v>
      </c>
      <c r="G12" s="68">
        <f>input1!AF13</f>
        <v>5</v>
      </c>
      <c r="H12" s="71" t="str">
        <f t="shared" si="1"/>
        <v>ปกติ</v>
      </c>
      <c r="I12" s="70">
        <f>input1!AI13</f>
        <v>10</v>
      </c>
      <c r="J12" s="71" t="str">
        <f t="shared" si="2"/>
        <v>เสี่ยง/มีปัญหา</v>
      </c>
      <c r="K12" s="68">
        <f>input1!AM13</f>
        <v>12</v>
      </c>
      <c r="L12" s="71" t="str">
        <f t="shared" si="3"/>
        <v>เสี่ยง/มีปัญหา</v>
      </c>
      <c r="M12" s="70">
        <f>input1!AQ13</f>
        <v>11</v>
      </c>
      <c r="N12" s="71" t="str">
        <f t="shared" si="4"/>
        <v>เสี่ยง/มีปัญหา</v>
      </c>
      <c r="O12" s="68">
        <f>input1!AS13</f>
        <v>8</v>
      </c>
      <c r="P12" s="72" t="str">
        <f t="shared" si="5"/>
        <v>ไม่มีจุดแข็ง</v>
      </c>
      <c r="Q12" s="69">
        <f t="shared" si="6"/>
        <v>46</v>
      </c>
      <c r="R12" s="90">
        <f t="shared" si="7"/>
        <v>46</v>
      </c>
      <c r="S12" s="86" t="str">
        <f t="shared" si="8"/>
        <v>ปกติ</v>
      </c>
    </row>
    <row r="13" spans="1:19" s="13" customFormat="1" ht="18" customHeight="1" thickBot="1">
      <c r="A13" s="120" t="s">
        <v>65</v>
      </c>
      <c r="B13" s="42" t="str">
        <f>input1!B14</f>
        <v>3/4</v>
      </c>
      <c r="C13" s="56" t="str">
        <f>input1!C14</f>
        <v>07347</v>
      </c>
      <c r="D13" s="57" t="str">
        <f>input1!D14</f>
        <v>เด็กชายภานุภัทร  สวัสดิ์รักษา</v>
      </c>
      <c r="E13" s="58">
        <f>input1!E14</f>
        <v>1</v>
      </c>
      <c r="F13" s="67" t="str">
        <f t="shared" si="0"/>
        <v>ชาย</v>
      </c>
      <c r="G13" s="68">
        <f>input1!AF14</f>
        <v>8</v>
      </c>
      <c r="H13" s="71" t="str">
        <f t="shared" si="1"/>
        <v>ปกติ</v>
      </c>
      <c r="I13" s="70">
        <f>input1!AI14</f>
        <v>11</v>
      </c>
      <c r="J13" s="71" t="str">
        <f t="shared" si="2"/>
        <v>เสี่ยง/มีปัญหา</v>
      </c>
      <c r="K13" s="68">
        <f>input1!AM14</f>
        <v>7</v>
      </c>
      <c r="L13" s="71" t="str">
        <f t="shared" si="3"/>
        <v>ปกติ</v>
      </c>
      <c r="M13" s="70">
        <f>input1!AQ14</f>
        <v>9</v>
      </c>
      <c r="N13" s="71" t="str">
        <f t="shared" si="4"/>
        <v>ปกติ</v>
      </c>
      <c r="O13" s="68">
        <f>input1!AS14</f>
        <v>8</v>
      </c>
      <c r="P13" s="72" t="str">
        <f t="shared" si="5"/>
        <v>ไม่มีจุดแข็ง</v>
      </c>
      <c r="Q13" s="69">
        <f t="shared" si="6"/>
        <v>43</v>
      </c>
      <c r="R13" s="90">
        <f t="shared" si="7"/>
        <v>43</v>
      </c>
      <c r="S13" s="86" t="str">
        <f t="shared" si="8"/>
        <v>ปกติ</v>
      </c>
    </row>
    <row r="14" spans="1:19" s="13" customFormat="1" ht="18" customHeight="1" thickBot="1">
      <c r="A14" s="120" t="s">
        <v>66</v>
      </c>
      <c r="B14" s="42" t="str">
        <f>input1!B15</f>
        <v>3/4</v>
      </c>
      <c r="C14" s="56" t="str">
        <f>input1!C15</f>
        <v>07348</v>
      </c>
      <c r="D14" s="57" t="str">
        <f>input1!D15</f>
        <v>เด็กชายภูริภัทร  แสนโท</v>
      </c>
      <c r="E14" s="58">
        <f>input1!E15</f>
        <v>1</v>
      </c>
      <c r="F14" s="67" t="str">
        <f t="shared" si="0"/>
        <v>ชาย</v>
      </c>
      <c r="G14" s="68">
        <f>input1!AF15</f>
        <v>6</v>
      </c>
      <c r="H14" s="71" t="str">
        <f t="shared" si="1"/>
        <v>ปกติ</v>
      </c>
      <c r="I14" s="70">
        <f>input1!AI15</f>
        <v>6</v>
      </c>
      <c r="J14" s="71" t="str">
        <f t="shared" si="2"/>
        <v>ปกติ</v>
      </c>
      <c r="K14" s="68">
        <f>input1!AM15</f>
        <v>9</v>
      </c>
      <c r="L14" s="71" t="str">
        <f t="shared" si="3"/>
        <v>ปกติ</v>
      </c>
      <c r="M14" s="70">
        <f>input1!AQ15</f>
        <v>9</v>
      </c>
      <c r="N14" s="71" t="str">
        <f t="shared" si="4"/>
        <v>ปกติ</v>
      </c>
      <c r="O14" s="68">
        <f>input1!AS15</f>
        <v>9</v>
      </c>
      <c r="P14" s="72" t="str">
        <f t="shared" si="5"/>
        <v>ไม่มีจุดแข็ง</v>
      </c>
      <c r="Q14" s="69">
        <f t="shared" si="6"/>
        <v>39</v>
      </c>
      <c r="R14" s="90">
        <f t="shared" si="7"/>
        <v>39</v>
      </c>
      <c r="S14" s="86" t="str">
        <f t="shared" si="8"/>
        <v>ปกติ</v>
      </c>
    </row>
    <row r="15" spans="1:19" s="13" customFormat="1" ht="18" customHeight="1" thickBot="1">
      <c r="A15" s="120" t="s">
        <v>67</v>
      </c>
      <c r="B15" s="42" t="str">
        <f>input1!B16</f>
        <v>3/4</v>
      </c>
      <c r="C15" s="56" t="str">
        <f>input1!C16</f>
        <v>07350</v>
      </c>
      <c r="D15" s="57" t="str">
        <f>input1!D16</f>
        <v>เด็กชายศรราม  แซ่จี</v>
      </c>
      <c r="E15" s="58">
        <f>input1!E16</f>
        <v>1</v>
      </c>
      <c r="F15" s="67" t="str">
        <f t="shared" si="0"/>
        <v>ชาย</v>
      </c>
      <c r="G15" s="68">
        <f>input1!AF16</f>
        <v>6</v>
      </c>
      <c r="H15" s="71" t="str">
        <f t="shared" si="1"/>
        <v>ปกติ</v>
      </c>
      <c r="I15" s="70">
        <f>input1!AI16</f>
        <v>7</v>
      </c>
      <c r="J15" s="71" t="str">
        <f t="shared" si="2"/>
        <v>ปกติ</v>
      </c>
      <c r="K15" s="68">
        <f>input1!AM16</f>
        <v>9</v>
      </c>
      <c r="L15" s="71" t="str">
        <f t="shared" si="3"/>
        <v>ปกติ</v>
      </c>
      <c r="M15" s="70">
        <f>input1!AQ16</f>
        <v>7</v>
      </c>
      <c r="N15" s="71" t="str">
        <f t="shared" si="4"/>
        <v>ปกติ</v>
      </c>
      <c r="O15" s="68">
        <f>input1!AS16</f>
        <v>10</v>
      </c>
      <c r="P15" s="72" t="str">
        <f t="shared" si="5"/>
        <v>ไม่มีจุดแข็ง</v>
      </c>
      <c r="Q15" s="69">
        <f t="shared" si="6"/>
        <v>39</v>
      </c>
      <c r="R15" s="90">
        <f t="shared" si="7"/>
        <v>39</v>
      </c>
      <c r="S15" s="86" t="str">
        <f t="shared" si="8"/>
        <v>ปกติ</v>
      </c>
    </row>
    <row r="16" spans="1:19" s="13" customFormat="1" ht="18" customHeight="1" thickBot="1">
      <c r="A16" s="120" t="s">
        <v>68</v>
      </c>
      <c r="B16" s="42" t="str">
        <f>input1!B17</f>
        <v>3/4</v>
      </c>
      <c r="C16" s="56" t="str">
        <f>input1!C17</f>
        <v>07351</v>
      </c>
      <c r="D16" s="57" t="str">
        <f>input1!D17</f>
        <v>เด็กชายศิววงศ์  เสริมสวัสดิ์กุล</v>
      </c>
      <c r="E16" s="58">
        <f>input1!E17</f>
        <v>1</v>
      </c>
      <c r="F16" s="67" t="str">
        <f t="shared" si="0"/>
        <v>ชาย</v>
      </c>
      <c r="G16" s="68">
        <f>input1!AF17</f>
        <v>5</v>
      </c>
      <c r="H16" s="71" t="str">
        <f t="shared" si="1"/>
        <v>ปกติ</v>
      </c>
      <c r="I16" s="70">
        <f>input1!AI17</f>
        <v>6</v>
      </c>
      <c r="J16" s="71" t="str">
        <f t="shared" si="2"/>
        <v>ปกติ</v>
      </c>
      <c r="K16" s="68">
        <f>input1!AM17</f>
        <v>5</v>
      </c>
      <c r="L16" s="71" t="str">
        <f t="shared" si="3"/>
        <v>ปกติ</v>
      </c>
      <c r="M16" s="70">
        <f>input1!AQ17</f>
        <v>5</v>
      </c>
      <c r="N16" s="71" t="str">
        <f t="shared" si="4"/>
        <v>ปกติ</v>
      </c>
      <c r="O16" s="68">
        <f>input1!AS17</f>
        <v>14</v>
      </c>
      <c r="P16" s="72" t="str">
        <f t="shared" si="5"/>
        <v>มีจุดแข็ง</v>
      </c>
      <c r="Q16" s="69">
        <f t="shared" si="6"/>
        <v>35</v>
      </c>
      <c r="R16" s="90">
        <f t="shared" si="7"/>
        <v>35</v>
      </c>
      <c r="S16" s="86" t="str">
        <f t="shared" si="8"/>
        <v>ปกติ</v>
      </c>
    </row>
    <row r="17" spans="1:19" s="13" customFormat="1" ht="18" customHeight="1">
      <c r="A17" s="120" t="s">
        <v>69</v>
      </c>
      <c r="B17" s="42" t="str">
        <f>input1!B18</f>
        <v>3/4</v>
      </c>
      <c r="C17" s="56" t="str">
        <f>input1!C18</f>
        <v>07352</v>
      </c>
      <c r="D17" s="57" t="str">
        <f>input1!D18</f>
        <v>เด็กชายสัมภาพ  พระเกตุ</v>
      </c>
      <c r="E17" s="58">
        <f>input1!E18</f>
        <v>1</v>
      </c>
      <c r="F17" s="67" t="str">
        <f t="shared" si="0"/>
        <v>ชาย</v>
      </c>
      <c r="G17" s="68">
        <f>input1!AF18</f>
        <v>8</v>
      </c>
      <c r="H17" s="71" t="str">
        <f t="shared" si="1"/>
        <v>ปกติ</v>
      </c>
      <c r="I17" s="70">
        <f>input1!AI18</f>
        <v>8</v>
      </c>
      <c r="J17" s="71" t="str">
        <f t="shared" si="2"/>
        <v>ปกติ</v>
      </c>
      <c r="K17" s="68">
        <f>input1!AM18</f>
        <v>8</v>
      </c>
      <c r="L17" s="71" t="str">
        <f t="shared" si="3"/>
        <v>ปกติ</v>
      </c>
      <c r="M17" s="70">
        <f>input1!AQ18</f>
        <v>9</v>
      </c>
      <c r="N17" s="71" t="str">
        <f t="shared" si="4"/>
        <v>ปกติ</v>
      </c>
      <c r="O17" s="68">
        <f>input1!AS18</f>
        <v>14</v>
      </c>
      <c r="P17" s="72" t="str">
        <f t="shared" si="5"/>
        <v>มีจุดแข็ง</v>
      </c>
      <c r="Q17" s="69">
        <f t="shared" si="6"/>
        <v>47</v>
      </c>
      <c r="R17" s="90">
        <f t="shared" si="7"/>
        <v>47</v>
      </c>
      <c r="S17" s="86" t="str">
        <f t="shared" si="8"/>
        <v>ปกติ</v>
      </c>
    </row>
    <row r="18" spans="1:19" s="13" customFormat="1" ht="18" customHeight="1">
      <c r="A18" s="120" t="s">
        <v>70</v>
      </c>
      <c r="B18" s="42" t="str">
        <f>input1!B17</f>
        <v>3/4</v>
      </c>
      <c r="C18" s="56" t="str">
        <f>input1!C17</f>
        <v>07351</v>
      </c>
      <c r="D18" s="57" t="str">
        <f>input1!D17</f>
        <v>เด็กชายศิววงศ์  เสริมสวัสดิ์กุล</v>
      </c>
      <c r="E18" s="58">
        <f>input1!E17</f>
        <v>1</v>
      </c>
      <c r="F18" s="73" t="str">
        <f aca="true" t="shared" si="9" ref="F18:F35">IF(E18=1,"ชาย",IF(E18=2,"หญิง","-"))</f>
        <v>ชาย</v>
      </c>
      <c r="G18" s="74">
        <f>input1!AF17</f>
        <v>5</v>
      </c>
      <c r="H18" s="71" t="str">
        <f aca="true" t="shared" si="10" ref="H18:H35">IF(G18&gt;10,"เสี่ยง/มีปัญหา","ปกติ")</f>
        <v>ปกติ</v>
      </c>
      <c r="I18" s="76">
        <f>input1!AI17</f>
        <v>6</v>
      </c>
      <c r="J18" s="71" t="str">
        <f aca="true" t="shared" si="11" ref="J18:J35">IF(I18&gt;9,"เสี่ยง/มีปัญหา","ปกติ")</f>
        <v>ปกติ</v>
      </c>
      <c r="K18" s="74">
        <f>input1!AM17</f>
        <v>5</v>
      </c>
      <c r="L18" s="71" t="str">
        <f aca="true" t="shared" si="12" ref="L18:L35">IF(K18&gt;10,"เสี่ยง/มีปัญหา","ปกติ")</f>
        <v>ปกติ</v>
      </c>
      <c r="M18" s="76">
        <f>input1!AQ17</f>
        <v>5</v>
      </c>
      <c r="N18" s="71" t="str">
        <f aca="true" t="shared" si="13" ref="N18:N35">IF(M18&gt;9,"เสี่ยง/มีปัญหา","ปกติ")</f>
        <v>ปกติ</v>
      </c>
      <c r="O18" s="74">
        <f>input1!AS17</f>
        <v>14</v>
      </c>
      <c r="P18" s="72" t="str">
        <f aca="true" t="shared" si="14" ref="P18:P35">IF(O18&gt;10,"มีจุดแข็ง","ไม่มีจุดแข็ง")</f>
        <v>มีจุดแข็ง</v>
      </c>
      <c r="Q18" s="75">
        <f aca="true" t="shared" si="15" ref="Q18:Q35">G18+I18+K18+M18+O18</f>
        <v>35</v>
      </c>
      <c r="R18" s="91">
        <f aca="true" t="shared" si="16" ref="R18:R35">IF(Q18&lt;1,"-",Q18)</f>
        <v>35</v>
      </c>
      <c r="S18" s="86" t="str">
        <f aca="true" t="shared" si="17" ref="S18:S35">IF(R18&gt;48,"เสี่ยง/มีปัญหา","ปกติ")</f>
        <v>ปกติ</v>
      </c>
    </row>
    <row r="19" spans="1:19" s="13" customFormat="1" ht="18" customHeight="1">
      <c r="A19" s="120" t="s">
        <v>71</v>
      </c>
      <c r="B19" s="42" t="str">
        <f>input1!B18</f>
        <v>3/4</v>
      </c>
      <c r="C19" s="56" t="str">
        <f>input1!C18</f>
        <v>07352</v>
      </c>
      <c r="D19" s="57" t="str">
        <f>input1!D18</f>
        <v>เด็กชายสัมภาพ  พระเกตุ</v>
      </c>
      <c r="E19" s="58">
        <f>input1!E18</f>
        <v>1</v>
      </c>
      <c r="F19" s="73" t="str">
        <f t="shared" si="9"/>
        <v>ชาย</v>
      </c>
      <c r="G19" s="74">
        <f>input1!AF18</f>
        <v>8</v>
      </c>
      <c r="H19" s="71" t="str">
        <f t="shared" si="10"/>
        <v>ปกติ</v>
      </c>
      <c r="I19" s="76">
        <f>input1!AI18</f>
        <v>8</v>
      </c>
      <c r="J19" s="71" t="str">
        <f t="shared" si="11"/>
        <v>ปกติ</v>
      </c>
      <c r="K19" s="74">
        <f>input1!AM18</f>
        <v>8</v>
      </c>
      <c r="L19" s="71" t="str">
        <f t="shared" si="12"/>
        <v>ปกติ</v>
      </c>
      <c r="M19" s="76">
        <f>input1!AQ18</f>
        <v>9</v>
      </c>
      <c r="N19" s="71" t="str">
        <f t="shared" si="13"/>
        <v>ปกติ</v>
      </c>
      <c r="O19" s="74">
        <f>input1!AS18</f>
        <v>14</v>
      </c>
      <c r="P19" s="72" t="str">
        <f t="shared" si="14"/>
        <v>มีจุดแข็ง</v>
      </c>
      <c r="Q19" s="75">
        <f t="shared" si="15"/>
        <v>47</v>
      </c>
      <c r="R19" s="91">
        <f t="shared" si="16"/>
        <v>47</v>
      </c>
      <c r="S19" s="86" t="str">
        <f t="shared" si="17"/>
        <v>ปกติ</v>
      </c>
    </row>
    <row r="20" spans="1:19" s="13" customFormat="1" ht="18" customHeight="1">
      <c r="A20" s="120" t="s">
        <v>72</v>
      </c>
      <c r="B20" s="42" t="str">
        <f>input1!B19</f>
        <v>3/4</v>
      </c>
      <c r="C20" s="56" t="str">
        <f>input1!C19</f>
        <v>07353</v>
      </c>
      <c r="D20" s="57" t="str">
        <f>input1!D19</f>
        <v>เด็กชายสุขเกษม  พวงประดับ</v>
      </c>
      <c r="E20" s="58">
        <f>input1!E19</f>
        <v>1</v>
      </c>
      <c r="F20" s="73" t="str">
        <f t="shared" si="9"/>
        <v>ชาย</v>
      </c>
      <c r="G20" s="74">
        <f>input1!AF19</f>
        <v>6</v>
      </c>
      <c r="H20" s="71" t="str">
        <f t="shared" si="10"/>
        <v>ปกติ</v>
      </c>
      <c r="I20" s="76">
        <f>input1!AI19</f>
        <v>6</v>
      </c>
      <c r="J20" s="71" t="str">
        <f t="shared" si="11"/>
        <v>ปกติ</v>
      </c>
      <c r="K20" s="74">
        <f>input1!AM19</f>
        <v>9</v>
      </c>
      <c r="L20" s="71" t="str">
        <f t="shared" si="12"/>
        <v>ปกติ</v>
      </c>
      <c r="M20" s="76">
        <f>input1!AQ19</f>
        <v>6</v>
      </c>
      <c r="N20" s="71" t="str">
        <f t="shared" si="13"/>
        <v>ปกติ</v>
      </c>
      <c r="O20" s="74">
        <f>input1!AS19</f>
        <v>10</v>
      </c>
      <c r="P20" s="72" t="str">
        <f t="shared" si="14"/>
        <v>ไม่มีจุดแข็ง</v>
      </c>
      <c r="Q20" s="75">
        <f t="shared" si="15"/>
        <v>37</v>
      </c>
      <c r="R20" s="91">
        <f t="shared" si="16"/>
        <v>37</v>
      </c>
      <c r="S20" s="86" t="str">
        <f t="shared" si="17"/>
        <v>ปกติ</v>
      </c>
    </row>
    <row r="21" spans="1:19" s="13" customFormat="1" ht="18" customHeight="1" thickBot="1">
      <c r="A21" s="120" t="s">
        <v>22</v>
      </c>
      <c r="B21" s="43" t="str">
        <f>input1!B20</f>
        <v>3/4</v>
      </c>
      <c r="C21" s="77" t="str">
        <f>input1!C20</f>
        <v>07354</v>
      </c>
      <c r="D21" s="78" t="str">
        <f>input1!D20</f>
        <v>เด็กชายสุรเชษฐ์  ขุนพิลึก</v>
      </c>
      <c r="E21" s="79">
        <f>input1!E20</f>
        <v>1</v>
      </c>
      <c r="F21" s="80" t="str">
        <f t="shared" si="9"/>
        <v>ชาย</v>
      </c>
      <c r="G21" s="81">
        <f>input1!AF20</f>
        <v>8</v>
      </c>
      <c r="H21" s="84" t="str">
        <f t="shared" si="10"/>
        <v>ปกติ</v>
      </c>
      <c r="I21" s="83">
        <f>input1!AI20</f>
        <v>6</v>
      </c>
      <c r="J21" s="84" t="str">
        <f t="shared" si="11"/>
        <v>ปกติ</v>
      </c>
      <c r="K21" s="81">
        <f>input1!AM20</f>
        <v>13</v>
      </c>
      <c r="L21" s="84" t="str">
        <f t="shared" si="12"/>
        <v>เสี่ยง/มีปัญหา</v>
      </c>
      <c r="M21" s="83">
        <f>input1!AQ20</f>
        <v>9</v>
      </c>
      <c r="N21" s="84" t="str">
        <f t="shared" si="13"/>
        <v>ปกติ</v>
      </c>
      <c r="O21" s="81">
        <f>input1!AS20</f>
        <v>7</v>
      </c>
      <c r="P21" s="85" t="str">
        <f t="shared" si="14"/>
        <v>ไม่มีจุดแข็ง</v>
      </c>
      <c r="Q21" s="82">
        <f t="shared" si="15"/>
        <v>43</v>
      </c>
      <c r="R21" s="92">
        <f t="shared" si="16"/>
        <v>43</v>
      </c>
      <c r="S21" s="80" t="str">
        <f t="shared" si="17"/>
        <v>ปกติ</v>
      </c>
    </row>
    <row r="22" spans="1:19" s="13" customFormat="1" ht="18" customHeight="1">
      <c r="A22" s="120" t="s">
        <v>23</v>
      </c>
      <c r="B22" s="42" t="str">
        <f>input1!B21</f>
        <v>3/4</v>
      </c>
      <c r="C22" s="56" t="str">
        <f>input1!C21</f>
        <v>07355</v>
      </c>
      <c r="D22" s="57" t="str">
        <f>input1!D21</f>
        <v>เด็กชายสุรพัศ  ประมูล</v>
      </c>
      <c r="E22" s="58">
        <f>input1!E21</f>
        <v>1</v>
      </c>
      <c r="F22" s="86" t="str">
        <f t="shared" si="9"/>
        <v>ชาย</v>
      </c>
      <c r="G22" s="68">
        <f>input1!AF21</f>
        <v>5</v>
      </c>
      <c r="H22" s="71" t="str">
        <f t="shared" si="10"/>
        <v>ปกติ</v>
      </c>
      <c r="I22" s="70">
        <f>input1!AI21</f>
        <v>8</v>
      </c>
      <c r="J22" s="71" t="str">
        <f t="shared" si="11"/>
        <v>ปกติ</v>
      </c>
      <c r="K22" s="68">
        <f>input1!AM21</f>
        <v>6</v>
      </c>
      <c r="L22" s="71" t="str">
        <f t="shared" si="12"/>
        <v>ปกติ</v>
      </c>
      <c r="M22" s="70">
        <f>input1!AQ21</f>
        <v>8</v>
      </c>
      <c r="N22" s="71" t="str">
        <f t="shared" si="13"/>
        <v>ปกติ</v>
      </c>
      <c r="O22" s="68">
        <f>input1!AS21</f>
        <v>21</v>
      </c>
      <c r="P22" s="72" t="str">
        <f t="shared" si="14"/>
        <v>มีจุดแข็ง</v>
      </c>
      <c r="Q22" s="69">
        <f t="shared" si="15"/>
        <v>48</v>
      </c>
      <c r="R22" s="90">
        <f t="shared" si="16"/>
        <v>48</v>
      </c>
      <c r="S22" s="86" t="str">
        <f t="shared" si="17"/>
        <v>ปกติ</v>
      </c>
    </row>
    <row r="23" spans="1:19" s="13" customFormat="1" ht="18" customHeight="1">
      <c r="A23" s="120" t="s">
        <v>24</v>
      </c>
      <c r="B23" s="42" t="str">
        <f>input1!B22</f>
        <v>3/4</v>
      </c>
      <c r="C23" s="56" t="str">
        <f>input1!C22</f>
        <v>07356</v>
      </c>
      <c r="D23" s="57" t="str">
        <f>input1!D22</f>
        <v>เด็กชายอดิสรณ์  จานลาน</v>
      </c>
      <c r="E23" s="58">
        <f>input1!E22</f>
        <v>1</v>
      </c>
      <c r="F23" s="73" t="str">
        <f t="shared" si="9"/>
        <v>ชาย</v>
      </c>
      <c r="G23" s="74">
        <f>input1!AF22</f>
        <v>7</v>
      </c>
      <c r="H23" s="71" t="str">
        <f t="shared" si="10"/>
        <v>ปกติ</v>
      </c>
      <c r="I23" s="76">
        <f>input1!AI22</f>
        <v>10</v>
      </c>
      <c r="J23" s="71" t="str">
        <f t="shared" si="11"/>
        <v>เสี่ยง/มีปัญหา</v>
      </c>
      <c r="K23" s="74">
        <f>input1!AM22</f>
        <v>11</v>
      </c>
      <c r="L23" s="71" t="str">
        <f t="shared" si="12"/>
        <v>เสี่ยง/มีปัญหา</v>
      </c>
      <c r="M23" s="76">
        <f>input1!AQ22</f>
        <v>10</v>
      </c>
      <c r="N23" s="71" t="str">
        <f t="shared" si="13"/>
        <v>เสี่ยง/มีปัญหา</v>
      </c>
      <c r="O23" s="74">
        <f>input1!AS22</f>
        <v>10</v>
      </c>
      <c r="P23" s="72" t="str">
        <f t="shared" si="14"/>
        <v>ไม่มีจุดแข็ง</v>
      </c>
      <c r="Q23" s="75">
        <f t="shared" si="15"/>
        <v>48</v>
      </c>
      <c r="R23" s="91">
        <f t="shared" si="16"/>
        <v>48</v>
      </c>
      <c r="S23" s="86" t="str">
        <f t="shared" si="17"/>
        <v>ปกติ</v>
      </c>
    </row>
    <row r="24" spans="1:19" s="13" customFormat="1" ht="18" customHeight="1">
      <c r="A24" s="120" t="s">
        <v>49</v>
      </c>
      <c r="B24" s="42" t="str">
        <f>input1!B23</f>
        <v>3/4</v>
      </c>
      <c r="C24" s="56" t="str">
        <f>input1!C23</f>
        <v>07359</v>
      </c>
      <c r="D24" s="57" t="str">
        <f>input1!D23</f>
        <v>เด็กชายอโนชา  โพธิ์หวี</v>
      </c>
      <c r="E24" s="58">
        <f>input1!E23</f>
        <v>1</v>
      </c>
      <c r="F24" s="73" t="str">
        <f t="shared" si="9"/>
        <v>ชาย</v>
      </c>
      <c r="G24" s="74">
        <f>input1!AF23</f>
        <v>6</v>
      </c>
      <c r="H24" s="71" t="str">
        <f t="shared" si="10"/>
        <v>ปกติ</v>
      </c>
      <c r="I24" s="76">
        <f>input1!AI23</f>
        <v>8</v>
      </c>
      <c r="J24" s="71" t="str">
        <f t="shared" si="11"/>
        <v>ปกติ</v>
      </c>
      <c r="K24" s="74">
        <f>input1!AM23</f>
        <v>9</v>
      </c>
      <c r="L24" s="71" t="str">
        <f t="shared" si="12"/>
        <v>ปกติ</v>
      </c>
      <c r="M24" s="76">
        <f>input1!AQ23</f>
        <v>6</v>
      </c>
      <c r="N24" s="71" t="str">
        <f t="shared" si="13"/>
        <v>ปกติ</v>
      </c>
      <c r="O24" s="74">
        <f>input1!AS23</f>
        <v>7</v>
      </c>
      <c r="P24" s="72" t="str">
        <f t="shared" si="14"/>
        <v>ไม่มีจุดแข็ง</v>
      </c>
      <c r="Q24" s="75">
        <f t="shared" si="15"/>
        <v>36</v>
      </c>
      <c r="R24" s="91">
        <f t="shared" si="16"/>
        <v>36</v>
      </c>
      <c r="S24" s="86" t="str">
        <f t="shared" si="17"/>
        <v>ปกติ</v>
      </c>
    </row>
    <row r="25" spans="1:19" s="13" customFormat="1" ht="18" customHeight="1">
      <c r="A25" s="120" t="s">
        <v>50</v>
      </c>
      <c r="B25" s="42" t="str">
        <f>input1!B24</f>
        <v>3/4</v>
      </c>
      <c r="C25" s="56" t="str">
        <f>input1!C24</f>
        <v>07468</v>
      </c>
      <c r="D25" s="57" t="str">
        <f>input1!D24</f>
        <v>เด็กชายธนภูมิ  นุ่มมาก</v>
      </c>
      <c r="E25" s="58">
        <f>input1!E24</f>
        <v>1</v>
      </c>
      <c r="F25" s="73" t="str">
        <f>IF(E25=1,"ชาย",IF(E25=2,"หญิง","-"))</f>
        <v>ชาย</v>
      </c>
      <c r="G25" s="74">
        <f>input1!AF24</f>
        <v>7</v>
      </c>
      <c r="H25" s="71" t="str">
        <f>IF(G25&gt;10,"เสี่ยง/มีปัญหา","ปกติ")</f>
        <v>ปกติ</v>
      </c>
      <c r="I25" s="76">
        <f>input1!AI24</f>
        <v>6</v>
      </c>
      <c r="J25" s="71" t="str">
        <f>IF(I25&gt;9,"เสี่ยง/มีปัญหา","ปกติ")</f>
        <v>ปกติ</v>
      </c>
      <c r="K25" s="74">
        <f>input1!AM24</f>
        <v>5</v>
      </c>
      <c r="L25" s="71" t="str">
        <f>IF(K25&gt;10,"เสี่ยง/มีปัญหา","ปกติ")</f>
        <v>ปกติ</v>
      </c>
      <c r="M25" s="76">
        <f>input1!AQ24</f>
        <v>9</v>
      </c>
      <c r="N25" s="71" t="str">
        <f>IF(M25&gt;9,"เสี่ยง/มีปัญหา","ปกติ")</f>
        <v>ปกติ</v>
      </c>
      <c r="O25" s="74">
        <f>input1!AS24</f>
        <v>12</v>
      </c>
      <c r="P25" s="72" t="str">
        <f>IF(O25&gt;10,"มีจุดแข็ง","ไม่มีจุดแข็ง")</f>
        <v>มีจุดแข็ง</v>
      </c>
      <c r="Q25" s="75">
        <f>G25+I25+K25+M25+O25</f>
        <v>39</v>
      </c>
      <c r="R25" s="91">
        <f>IF(Q25&lt;1,"-",Q25)</f>
        <v>39</v>
      </c>
      <c r="S25" s="86" t="str">
        <f>IF(R25&gt;48,"เสี่ยง/มีปัญหา","ปกติ")</f>
        <v>ปกติ</v>
      </c>
    </row>
    <row r="26" spans="1:19" s="13" customFormat="1" ht="18" customHeight="1">
      <c r="A26" s="120" t="s">
        <v>51</v>
      </c>
      <c r="B26" s="42" t="str">
        <f>input1!B24</f>
        <v>3/4</v>
      </c>
      <c r="C26" s="56" t="str">
        <f>input1!C24</f>
        <v>07468</v>
      </c>
      <c r="D26" s="57" t="str">
        <f>input1!D25</f>
        <v>เด็กชายทิวากร  พูลเขตรกรณ์</v>
      </c>
      <c r="E26" s="58">
        <f>input1!E24</f>
        <v>1</v>
      </c>
      <c r="F26" s="86" t="str">
        <f t="shared" si="9"/>
        <v>ชาย</v>
      </c>
      <c r="G26" s="68">
        <f>input1!AF24</f>
        <v>7</v>
      </c>
      <c r="H26" s="71" t="str">
        <f t="shared" si="10"/>
        <v>ปกติ</v>
      </c>
      <c r="I26" s="70">
        <f>input1!AI24</f>
        <v>6</v>
      </c>
      <c r="J26" s="71" t="str">
        <f t="shared" si="11"/>
        <v>ปกติ</v>
      </c>
      <c r="K26" s="68">
        <f>input1!AM24</f>
        <v>5</v>
      </c>
      <c r="L26" s="71" t="str">
        <f t="shared" si="12"/>
        <v>ปกติ</v>
      </c>
      <c r="M26" s="70">
        <f>input1!AQ24</f>
        <v>9</v>
      </c>
      <c r="N26" s="71" t="str">
        <f t="shared" si="13"/>
        <v>ปกติ</v>
      </c>
      <c r="O26" s="68">
        <f>input1!AS24</f>
        <v>12</v>
      </c>
      <c r="P26" s="72" t="str">
        <f t="shared" si="14"/>
        <v>มีจุดแข็ง</v>
      </c>
      <c r="Q26" s="69">
        <f t="shared" si="15"/>
        <v>39</v>
      </c>
      <c r="R26" s="90">
        <f t="shared" si="16"/>
        <v>39</v>
      </c>
      <c r="S26" s="86" t="str">
        <f t="shared" si="17"/>
        <v>ปกติ</v>
      </c>
    </row>
    <row r="27" spans="1:19" s="13" customFormat="1" ht="18" customHeight="1">
      <c r="A27" s="120" t="s">
        <v>52</v>
      </c>
      <c r="B27" s="42" t="str">
        <f>input1!B26</f>
        <v>3/4</v>
      </c>
      <c r="C27" s="56" t="str">
        <f>input1!C26</f>
        <v>07361</v>
      </c>
      <c r="D27" s="57" t="str">
        <f>input1!D26</f>
        <v>เด็กหญิงกัลยา  มุจรินทร์</v>
      </c>
      <c r="E27" s="58">
        <f>input1!E26</f>
        <v>2</v>
      </c>
      <c r="F27" s="73" t="str">
        <f t="shared" si="9"/>
        <v>หญิง</v>
      </c>
      <c r="G27" s="74">
        <f>input1!AF26</f>
        <v>7</v>
      </c>
      <c r="H27" s="71" t="str">
        <f t="shared" si="10"/>
        <v>ปกติ</v>
      </c>
      <c r="I27" s="76">
        <f>input1!AI26</f>
        <v>7</v>
      </c>
      <c r="J27" s="71" t="str">
        <f t="shared" si="11"/>
        <v>ปกติ</v>
      </c>
      <c r="K27" s="74">
        <f>input1!AM26</f>
        <v>5</v>
      </c>
      <c r="L27" s="71" t="str">
        <f t="shared" si="12"/>
        <v>ปกติ</v>
      </c>
      <c r="M27" s="76">
        <f>input1!AQ26</f>
        <v>9</v>
      </c>
      <c r="N27" s="71" t="str">
        <f t="shared" si="13"/>
        <v>ปกติ</v>
      </c>
      <c r="O27" s="74">
        <f>input1!AS26</f>
        <v>11</v>
      </c>
      <c r="P27" s="72" t="str">
        <f t="shared" si="14"/>
        <v>มีจุดแข็ง</v>
      </c>
      <c r="Q27" s="75">
        <f t="shared" si="15"/>
        <v>39</v>
      </c>
      <c r="R27" s="91">
        <f t="shared" si="16"/>
        <v>39</v>
      </c>
      <c r="S27" s="86" t="str">
        <f t="shared" si="17"/>
        <v>ปกติ</v>
      </c>
    </row>
    <row r="28" spans="1:19" s="13" customFormat="1" ht="18" customHeight="1">
      <c r="A28" s="120" t="s">
        <v>0</v>
      </c>
      <c r="B28" s="42" t="str">
        <f>input1!B27</f>
        <v>3/4</v>
      </c>
      <c r="C28" s="56" t="str">
        <f>input1!C27</f>
        <v>07362</v>
      </c>
      <c r="D28" s="57" t="str">
        <f>input1!D27</f>
        <v>เด็กหญิงจิดาภา  ตาลประไพ</v>
      </c>
      <c r="E28" s="58">
        <f>input1!E27</f>
        <v>2</v>
      </c>
      <c r="F28" s="73" t="str">
        <f t="shared" si="9"/>
        <v>หญิง</v>
      </c>
      <c r="G28" s="74">
        <f>input1!AF27</f>
        <v>7</v>
      </c>
      <c r="H28" s="71" t="str">
        <f t="shared" si="10"/>
        <v>ปกติ</v>
      </c>
      <c r="I28" s="76">
        <f>input1!AI27</f>
        <v>8</v>
      </c>
      <c r="J28" s="71" t="str">
        <f t="shared" si="11"/>
        <v>ปกติ</v>
      </c>
      <c r="K28" s="74">
        <f>input1!AM27</f>
        <v>7</v>
      </c>
      <c r="L28" s="71" t="str">
        <f t="shared" si="12"/>
        <v>ปกติ</v>
      </c>
      <c r="M28" s="76">
        <f>input1!AQ27</f>
        <v>6</v>
      </c>
      <c r="N28" s="71" t="str">
        <f t="shared" si="13"/>
        <v>ปกติ</v>
      </c>
      <c r="O28" s="74">
        <f>input1!AS27</f>
        <v>13</v>
      </c>
      <c r="P28" s="72" t="str">
        <f t="shared" si="14"/>
        <v>มีจุดแข็ง</v>
      </c>
      <c r="Q28" s="75">
        <f t="shared" si="15"/>
        <v>41</v>
      </c>
      <c r="R28" s="91">
        <f t="shared" si="16"/>
        <v>41</v>
      </c>
      <c r="S28" s="86" t="str">
        <f t="shared" si="17"/>
        <v>ปกติ</v>
      </c>
    </row>
    <row r="29" spans="1:19" s="13" customFormat="1" ht="18" customHeight="1">
      <c r="A29" s="120" t="s">
        <v>1</v>
      </c>
      <c r="B29" s="42" t="str">
        <f>input1!B28</f>
        <v>3/4</v>
      </c>
      <c r="C29" s="56" t="str">
        <f>input1!C28</f>
        <v>07363</v>
      </c>
      <c r="D29" s="57" t="str">
        <f>input1!D28</f>
        <v>เด็กหญิงชุติมา  บุญประคม</v>
      </c>
      <c r="E29" s="58">
        <f>input1!E28</f>
        <v>2</v>
      </c>
      <c r="F29" s="73" t="str">
        <f t="shared" si="9"/>
        <v>หญิง</v>
      </c>
      <c r="G29" s="74">
        <f>input1!AF28</f>
        <v>8</v>
      </c>
      <c r="H29" s="71" t="str">
        <f t="shared" si="10"/>
        <v>ปกติ</v>
      </c>
      <c r="I29" s="76">
        <f>input1!AI28</f>
        <v>9</v>
      </c>
      <c r="J29" s="71" t="str">
        <f t="shared" si="11"/>
        <v>ปกติ</v>
      </c>
      <c r="K29" s="74">
        <f>input1!AM28</f>
        <v>6</v>
      </c>
      <c r="L29" s="71" t="str">
        <f t="shared" si="12"/>
        <v>ปกติ</v>
      </c>
      <c r="M29" s="76">
        <f>input1!AQ28</f>
        <v>6</v>
      </c>
      <c r="N29" s="71" t="str">
        <f t="shared" si="13"/>
        <v>ปกติ</v>
      </c>
      <c r="O29" s="74">
        <f>input1!AS28</f>
        <v>9</v>
      </c>
      <c r="P29" s="72" t="str">
        <f t="shared" si="14"/>
        <v>ไม่มีจุดแข็ง</v>
      </c>
      <c r="Q29" s="75">
        <f t="shared" si="15"/>
        <v>38</v>
      </c>
      <c r="R29" s="91">
        <f t="shared" si="16"/>
        <v>38</v>
      </c>
      <c r="S29" s="86" t="str">
        <f t="shared" si="17"/>
        <v>ปกติ</v>
      </c>
    </row>
    <row r="30" spans="1:19" s="13" customFormat="1" ht="18" customHeight="1" thickBot="1">
      <c r="A30" s="120" t="s">
        <v>2</v>
      </c>
      <c r="B30" s="43" t="str">
        <f>input1!B29</f>
        <v>3/4</v>
      </c>
      <c r="C30" s="77" t="str">
        <f>input1!C29</f>
        <v>07364</v>
      </c>
      <c r="D30" s="78" t="str">
        <f>input1!D29</f>
        <v>เด็กหญิงนัทชา  แสงเงิน</v>
      </c>
      <c r="E30" s="79">
        <f>input1!E29</f>
        <v>2</v>
      </c>
      <c r="F30" s="80" t="str">
        <f t="shared" si="9"/>
        <v>หญิง</v>
      </c>
      <c r="G30" s="81">
        <f>input1!AF29</f>
        <v>8</v>
      </c>
      <c r="H30" s="84" t="str">
        <f t="shared" si="10"/>
        <v>ปกติ</v>
      </c>
      <c r="I30" s="83">
        <f>input1!AI29</f>
        <v>7</v>
      </c>
      <c r="J30" s="84" t="str">
        <f t="shared" si="11"/>
        <v>ปกติ</v>
      </c>
      <c r="K30" s="81">
        <f>input1!AM29</f>
        <v>7</v>
      </c>
      <c r="L30" s="84" t="str">
        <f t="shared" si="12"/>
        <v>ปกติ</v>
      </c>
      <c r="M30" s="83">
        <f>input1!AQ29</f>
        <v>7</v>
      </c>
      <c r="N30" s="84" t="str">
        <f t="shared" si="13"/>
        <v>ปกติ</v>
      </c>
      <c r="O30" s="81">
        <f>input1!AS29</f>
        <v>14</v>
      </c>
      <c r="P30" s="85" t="str">
        <f t="shared" si="14"/>
        <v>มีจุดแข็ง</v>
      </c>
      <c r="Q30" s="82">
        <f t="shared" si="15"/>
        <v>43</v>
      </c>
      <c r="R30" s="92">
        <f t="shared" si="16"/>
        <v>43</v>
      </c>
      <c r="S30" s="80" t="str">
        <f t="shared" si="17"/>
        <v>ปกติ</v>
      </c>
    </row>
    <row r="31" spans="1:19" s="13" customFormat="1" ht="18" customHeight="1">
      <c r="A31" s="120" t="s">
        <v>3</v>
      </c>
      <c r="B31" s="42" t="str">
        <f>input1!B30</f>
        <v>3/4</v>
      </c>
      <c r="C31" s="56" t="str">
        <f>input1!C30</f>
        <v>07365</v>
      </c>
      <c r="D31" s="57" t="str">
        <f>input1!D30</f>
        <v>เด็กหญิงบุศญาณี  คล้ายสุบรรณ์</v>
      </c>
      <c r="E31" s="58">
        <f>input1!E30</f>
        <v>2</v>
      </c>
      <c r="F31" s="86" t="str">
        <f t="shared" si="9"/>
        <v>หญิง</v>
      </c>
      <c r="G31" s="68">
        <f>input1!AF30</f>
        <v>9</v>
      </c>
      <c r="H31" s="71" t="str">
        <f t="shared" si="10"/>
        <v>ปกติ</v>
      </c>
      <c r="I31" s="70">
        <f>input1!AI30</f>
        <v>5</v>
      </c>
      <c r="J31" s="71" t="str">
        <f t="shared" si="11"/>
        <v>ปกติ</v>
      </c>
      <c r="K31" s="68">
        <f>input1!AM30</f>
        <v>7</v>
      </c>
      <c r="L31" s="71" t="str">
        <f t="shared" si="12"/>
        <v>ปกติ</v>
      </c>
      <c r="M31" s="70">
        <f>input1!AQ30</f>
        <v>9</v>
      </c>
      <c r="N31" s="71" t="str">
        <f t="shared" si="13"/>
        <v>ปกติ</v>
      </c>
      <c r="O31" s="68">
        <f>input1!AS30</f>
        <v>11</v>
      </c>
      <c r="P31" s="72" t="str">
        <f t="shared" si="14"/>
        <v>มีจุดแข็ง</v>
      </c>
      <c r="Q31" s="69">
        <f t="shared" si="15"/>
        <v>41</v>
      </c>
      <c r="R31" s="90">
        <f t="shared" si="16"/>
        <v>41</v>
      </c>
      <c r="S31" s="86" t="str">
        <f t="shared" si="17"/>
        <v>ปกติ</v>
      </c>
    </row>
    <row r="32" spans="1:31" s="13" customFormat="1" ht="18" customHeight="1">
      <c r="A32" s="120" t="s">
        <v>4</v>
      </c>
      <c r="B32" s="42" t="str">
        <f>input1!B31</f>
        <v>3/4</v>
      </c>
      <c r="C32" s="56" t="str">
        <f>input1!C31</f>
        <v>07366</v>
      </c>
      <c r="D32" s="57" t="str">
        <f>input1!D31</f>
        <v>เด็กหญิงปภาวดี  ม่วงมี</v>
      </c>
      <c r="E32" s="58">
        <f>input1!E31</f>
        <v>2</v>
      </c>
      <c r="F32" s="73" t="str">
        <f t="shared" si="9"/>
        <v>หญิง</v>
      </c>
      <c r="G32" s="74">
        <f>input1!AF31</f>
        <v>8</v>
      </c>
      <c r="H32" s="71" t="str">
        <f t="shared" si="10"/>
        <v>ปกติ</v>
      </c>
      <c r="I32" s="76">
        <f>input1!AI31</f>
        <v>7</v>
      </c>
      <c r="J32" s="71" t="str">
        <f t="shared" si="11"/>
        <v>ปกติ</v>
      </c>
      <c r="K32" s="74">
        <f>input1!AM31</f>
        <v>8</v>
      </c>
      <c r="L32" s="71" t="str">
        <f t="shared" si="12"/>
        <v>ปกติ</v>
      </c>
      <c r="M32" s="76">
        <f>input1!AQ31</f>
        <v>7</v>
      </c>
      <c r="N32" s="71" t="str">
        <f t="shared" si="13"/>
        <v>ปกติ</v>
      </c>
      <c r="O32" s="74">
        <f>input1!AS31</f>
        <v>14</v>
      </c>
      <c r="P32" s="72" t="str">
        <f t="shared" si="14"/>
        <v>มีจุดแข็ง</v>
      </c>
      <c r="Q32" s="75">
        <f t="shared" si="15"/>
        <v>44</v>
      </c>
      <c r="R32" s="91">
        <f t="shared" si="16"/>
        <v>44</v>
      </c>
      <c r="S32" s="86" t="str">
        <f t="shared" si="17"/>
        <v>ปกติ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18" customHeight="1">
      <c r="A33" s="120" t="s">
        <v>5</v>
      </c>
      <c r="B33" s="42" t="str">
        <f>input1!B32</f>
        <v>3/4</v>
      </c>
      <c r="C33" s="56" t="str">
        <f>input1!C32</f>
        <v>07367</v>
      </c>
      <c r="D33" s="57" t="str">
        <f>input1!D32</f>
        <v>เด็กหญิงลลิตา  บากบั่น</v>
      </c>
      <c r="E33" s="58">
        <f>input1!E32</f>
        <v>2</v>
      </c>
      <c r="F33" s="73" t="str">
        <f t="shared" si="9"/>
        <v>หญิง</v>
      </c>
      <c r="G33" s="74">
        <f>input1!AF32</f>
        <v>8</v>
      </c>
      <c r="H33" s="71" t="str">
        <f t="shared" si="10"/>
        <v>ปกติ</v>
      </c>
      <c r="I33" s="76">
        <f>input1!AI32</f>
        <v>7</v>
      </c>
      <c r="J33" s="71" t="str">
        <f t="shared" si="11"/>
        <v>ปกติ</v>
      </c>
      <c r="K33" s="74">
        <f>input1!AM32</f>
        <v>6</v>
      </c>
      <c r="L33" s="71" t="str">
        <f t="shared" si="12"/>
        <v>ปกติ</v>
      </c>
      <c r="M33" s="76">
        <f>input1!AQ32</f>
        <v>7</v>
      </c>
      <c r="N33" s="71" t="str">
        <f t="shared" si="13"/>
        <v>ปกติ</v>
      </c>
      <c r="O33" s="74">
        <f>input1!AS32</f>
        <v>13</v>
      </c>
      <c r="P33" s="72" t="str">
        <f t="shared" si="14"/>
        <v>มีจุดแข็ง</v>
      </c>
      <c r="Q33" s="75">
        <f t="shared" si="15"/>
        <v>41</v>
      </c>
      <c r="R33" s="91">
        <f t="shared" si="16"/>
        <v>41</v>
      </c>
      <c r="S33" s="86" t="str">
        <f t="shared" si="17"/>
        <v>ปกติ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18" customHeight="1">
      <c r="A34" s="120" t="s">
        <v>6</v>
      </c>
      <c r="B34" s="42" t="str">
        <f>input1!B33</f>
        <v>3/4</v>
      </c>
      <c r="C34" s="56" t="str">
        <f>input1!C33</f>
        <v>07368</v>
      </c>
      <c r="D34" s="57" t="str">
        <f>input1!D33</f>
        <v>เด็กหญิงศรีสุดา  วิกาเงิน</v>
      </c>
      <c r="E34" s="58">
        <f>input1!E33</f>
        <v>2</v>
      </c>
      <c r="F34" s="73" t="str">
        <f t="shared" si="9"/>
        <v>หญิง</v>
      </c>
      <c r="G34" s="74">
        <f>input1!AF33</f>
        <v>14</v>
      </c>
      <c r="H34" s="71" t="str">
        <f t="shared" si="10"/>
        <v>เสี่ยง/มีปัญหา</v>
      </c>
      <c r="I34" s="76">
        <f>input1!AI33</f>
        <v>6</v>
      </c>
      <c r="J34" s="71" t="str">
        <f t="shared" si="11"/>
        <v>ปกติ</v>
      </c>
      <c r="K34" s="74">
        <f>input1!AM33</f>
        <v>7</v>
      </c>
      <c r="L34" s="71" t="str">
        <f t="shared" si="12"/>
        <v>ปกติ</v>
      </c>
      <c r="M34" s="76">
        <f>input1!AQ33</f>
        <v>7</v>
      </c>
      <c r="N34" s="71" t="str">
        <f t="shared" si="13"/>
        <v>ปกติ</v>
      </c>
      <c r="O34" s="74">
        <f>input1!AS33</f>
        <v>15</v>
      </c>
      <c r="P34" s="72" t="str">
        <f t="shared" si="14"/>
        <v>มีจุดแข็ง</v>
      </c>
      <c r="Q34" s="75">
        <f t="shared" si="15"/>
        <v>49</v>
      </c>
      <c r="R34" s="91">
        <f t="shared" si="16"/>
        <v>49</v>
      </c>
      <c r="S34" s="86" t="str">
        <f t="shared" si="17"/>
        <v>เสี่ยง/มีปัญหา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18" customHeight="1" thickBot="1">
      <c r="A35" s="120" t="s">
        <v>7</v>
      </c>
      <c r="B35" s="43" t="str">
        <f>input1!B34</f>
        <v>3/4</v>
      </c>
      <c r="C35" s="77" t="str">
        <f>input1!C34</f>
        <v>07369</v>
      </c>
      <c r="D35" s="78" t="str">
        <f>input1!D34</f>
        <v>เด็กหญิงสมใจ  สีทา</v>
      </c>
      <c r="E35" s="79">
        <f>input1!E34</f>
        <v>2</v>
      </c>
      <c r="F35" s="80" t="str">
        <f t="shared" si="9"/>
        <v>หญิง</v>
      </c>
      <c r="G35" s="81">
        <f>input1!AF34</f>
        <v>8</v>
      </c>
      <c r="H35" s="84" t="str">
        <f t="shared" si="10"/>
        <v>ปกติ</v>
      </c>
      <c r="I35" s="83">
        <f>input1!AI34</f>
        <v>8</v>
      </c>
      <c r="J35" s="84" t="str">
        <f t="shared" si="11"/>
        <v>ปกติ</v>
      </c>
      <c r="K35" s="81">
        <f>input1!AM34</f>
        <v>9</v>
      </c>
      <c r="L35" s="84" t="str">
        <f t="shared" si="12"/>
        <v>ปกติ</v>
      </c>
      <c r="M35" s="83">
        <f>input1!AQ34</f>
        <v>7</v>
      </c>
      <c r="N35" s="84" t="str">
        <f t="shared" si="13"/>
        <v>ปกติ</v>
      </c>
      <c r="O35" s="81">
        <f>input1!AS34</f>
        <v>11</v>
      </c>
      <c r="P35" s="85" t="str">
        <f t="shared" si="14"/>
        <v>มีจุดแข็ง</v>
      </c>
      <c r="Q35" s="82">
        <f t="shared" si="15"/>
        <v>43</v>
      </c>
      <c r="R35" s="92">
        <f t="shared" si="16"/>
        <v>43</v>
      </c>
      <c r="S35" s="80" t="str">
        <f t="shared" si="17"/>
        <v>ปกติ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3" customFormat="1" ht="18" customHeight="1" thickBot="1">
      <c r="A36" s="120" t="s">
        <v>8</v>
      </c>
      <c r="B36" s="43" t="str">
        <f>input1!B35</f>
        <v>3/4</v>
      </c>
      <c r="C36" s="77" t="str">
        <f>input1!C35</f>
        <v>07370</v>
      </c>
      <c r="D36" s="78" t="str">
        <f>input1!D35</f>
        <v>เด็กหญิงสุกันยา  ภูยาฟ้า</v>
      </c>
      <c r="E36" s="79">
        <f>input1!E35</f>
        <v>2</v>
      </c>
      <c r="F36" s="80" t="str">
        <f>IF(E36=1,"ชาย",IF(E36=2,"หญิง","-"))</f>
        <v>หญิง</v>
      </c>
      <c r="G36" s="81" t="str">
        <f>input1!AF35</f>
        <v>0</v>
      </c>
      <c r="H36" s="84" t="str">
        <f>IF(G36&gt;10,"เสี่ยง/มีปัญหา","ปกติ")</f>
        <v>เสี่ยง/มีปัญหา</v>
      </c>
      <c r="I36" s="83">
        <f>input1!AI35</f>
        <v>9</v>
      </c>
      <c r="J36" s="84" t="str">
        <f>IF(I36&gt;9,"เสี่ยง/มีปัญหา","ปกติ")</f>
        <v>ปกติ</v>
      </c>
      <c r="K36" s="81">
        <f>input1!AM35</f>
        <v>6</v>
      </c>
      <c r="L36" s="84" t="str">
        <f>IF(K36&gt;10,"เสี่ยง/มีปัญหา","ปกติ")</f>
        <v>ปกติ</v>
      </c>
      <c r="M36" s="83">
        <f>input1!AQ35</f>
        <v>6</v>
      </c>
      <c r="N36" s="84" t="str">
        <f>IF(M36&gt;9,"เสี่ยง/มีปัญหา","ปกติ")</f>
        <v>ปกติ</v>
      </c>
      <c r="O36" s="81">
        <f>input1!AS35</f>
        <v>9</v>
      </c>
      <c r="P36" s="85" t="str">
        <f>IF(O36&gt;10,"มีจุดแข็ง","ไม่มีจุดแข็ง")</f>
        <v>ไม่มีจุดแข็ง</v>
      </c>
      <c r="Q36" s="82">
        <f>G36+I36+K36+M36+O36</f>
        <v>30</v>
      </c>
      <c r="R36" s="92">
        <f>IF(Q36&lt;1,"-",Q36)</f>
        <v>30</v>
      </c>
      <c r="S36" s="80" t="str">
        <f>IF(R36&gt;48,"เสี่ยง/มีปัญหา","ปกติ")</f>
        <v>ปกติ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19" s="13" customFormat="1" ht="18" customHeight="1" thickBot="1">
      <c r="A37" s="120" t="s">
        <v>9</v>
      </c>
      <c r="B37" s="43" t="str">
        <f>input1!B36</f>
        <v>3/4</v>
      </c>
      <c r="C37" s="77" t="str">
        <f>input1!C36</f>
        <v>07371</v>
      </c>
      <c r="D37" s="78" t="str">
        <f>input1!D36</f>
        <v>เด็กหญิงสุมณฑา  สิงห์ทอง</v>
      </c>
      <c r="E37" s="79">
        <f>input1!E36</f>
        <v>2</v>
      </c>
      <c r="F37" s="80" t="str">
        <f>IF(E37=1,"ชาย",IF(E37=2,"หญิง","-"))</f>
        <v>หญิง</v>
      </c>
      <c r="G37" s="81">
        <f>input1!AF36</f>
        <v>7</v>
      </c>
      <c r="H37" s="84" t="str">
        <f>IF(G37&gt;10,"เสี่ยง/มีปัญหา","ปกติ")</f>
        <v>ปกติ</v>
      </c>
      <c r="I37" s="83">
        <f>input1!AI36</f>
        <v>8</v>
      </c>
      <c r="J37" s="84" t="str">
        <f>IF(I37&gt;9,"เสี่ยง/มีปัญหา","ปกติ")</f>
        <v>ปกติ</v>
      </c>
      <c r="K37" s="81">
        <f>input1!AM36</f>
        <v>6</v>
      </c>
      <c r="L37" s="84" t="str">
        <f>IF(K37&gt;10,"เสี่ยง/มีปัญหา","ปกติ")</f>
        <v>ปกติ</v>
      </c>
      <c r="M37" s="83">
        <f>input1!AQ36</f>
        <v>9</v>
      </c>
      <c r="N37" s="84" t="str">
        <f>IF(M37&gt;9,"เสี่ยง/มีปัญหา","ปกติ")</f>
        <v>ปกติ</v>
      </c>
      <c r="O37" s="81">
        <f>input1!AS36</f>
        <v>12</v>
      </c>
      <c r="P37" s="85" t="str">
        <f>IF(O37&gt;10,"มีจุดแข็ง","ไม่มีจุดแข็ง")</f>
        <v>มีจุดแข็ง</v>
      </c>
      <c r="Q37" s="82">
        <f>G37+I37+K37+M37+O37</f>
        <v>42</v>
      </c>
      <c r="R37" s="92">
        <f>IF(Q37&lt;1,"-",Q37)</f>
        <v>42</v>
      </c>
      <c r="S37" s="80" t="str">
        <f>IF(R37&gt;48,"เสี่ยง/มีปัญหา","ปกติ")</f>
        <v>ปกติ</v>
      </c>
    </row>
    <row r="38" ht="21" thickBot="1"/>
    <row r="39" spans="4:10" ht="27" thickBot="1">
      <c r="D39" s="53" t="s">
        <v>48</v>
      </c>
      <c r="E39" s="54"/>
      <c r="F39" s="54"/>
      <c r="G39" s="54"/>
      <c r="H39" s="54"/>
      <c r="I39" s="54"/>
      <c r="J39" s="55"/>
    </row>
  </sheetData>
  <sheetProtection/>
  <mergeCells count="9">
    <mergeCell ref="O3:P3"/>
    <mergeCell ref="R3:S3"/>
    <mergeCell ref="G2:S2"/>
    <mergeCell ref="A3:F3"/>
    <mergeCell ref="A2:F2"/>
    <mergeCell ref="G3:H3"/>
    <mergeCell ref="I3:J3"/>
    <mergeCell ref="K3:L3"/>
    <mergeCell ref="M3:N3"/>
  </mergeCells>
  <printOptions/>
  <pageMargins left="0.35433070866141736" right="0.15748031496062992" top="0.1968503937007874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39"/>
  <sheetViews>
    <sheetView zoomScalePageLayoutView="0" workbookViewId="0" topLeftCell="A1">
      <selection activeCell="A1" sqref="A1:IV1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3.57421875" style="2" customWidth="1"/>
    <col min="9" max="9" width="4.421875" style="2" customWidth="1"/>
    <col min="10" max="10" width="12.140625" style="2" customWidth="1"/>
    <col min="11" max="11" width="4.421875" style="2" customWidth="1"/>
    <col min="12" max="12" width="12.28125" style="2" customWidth="1"/>
    <col min="13" max="13" width="4.421875" style="2" customWidth="1"/>
    <col min="14" max="14" width="12.140625" style="2" customWidth="1"/>
    <col min="15" max="15" width="4.421875" style="2" customWidth="1"/>
    <col min="16" max="16" width="11.00390625" style="2" customWidth="1"/>
    <col min="17" max="17" width="0.13671875" style="2" hidden="1" customWidth="1"/>
    <col min="18" max="18" width="4.00390625" style="2" customWidth="1"/>
    <col min="19" max="19" width="12.421875" style="2" customWidth="1"/>
    <col min="20" max="16384" width="9.140625" style="2" customWidth="1"/>
  </cols>
  <sheetData>
    <row r="1" ht="21" thickBot="1"/>
    <row r="2" spans="1:19" ht="21.75" customHeight="1" thickBot="1">
      <c r="A2" s="286" t="s">
        <v>19</v>
      </c>
      <c r="B2" s="288"/>
      <c r="C2" s="288"/>
      <c r="D2" s="288"/>
      <c r="E2" s="288"/>
      <c r="F2" s="287"/>
      <c r="G2" s="288" t="s">
        <v>37</v>
      </c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7"/>
    </row>
    <row r="3" spans="1:19" ht="22.5" customHeight="1" thickBot="1">
      <c r="A3" s="296" t="str">
        <f>input1!A2</f>
        <v>ชั้น ม.3/4 นายวิทูล  บินชัย / นางสาวอรวรรณ  อุดมสุข</v>
      </c>
      <c r="B3" s="295"/>
      <c r="C3" s="295"/>
      <c r="D3" s="295"/>
      <c r="E3" s="295"/>
      <c r="F3" s="297"/>
      <c r="G3" s="286" t="s">
        <v>30</v>
      </c>
      <c r="H3" s="287"/>
      <c r="I3" s="298" t="s">
        <v>31</v>
      </c>
      <c r="J3" s="298"/>
      <c r="K3" s="286" t="s">
        <v>32</v>
      </c>
      <c r="L3" s="287"/>
      <c r="M3" s="298" t="s">
        <v>33</v>
      </c>
      <c r="N3" s="298"/>
      <c r="O3" s="286" t="s">
        <v>34</v>
      </c>
      <c r="P3" s="287"/>
      <c r="Q3" s="59"/>
      <c r="R3" s="286" t="s">
        <v>35</v>
      </c>
      <c r="S3" s="287"/>
    </row>
    <row r="4" spans="1:19" ht="21.75" thickBot="1">
      <c r="A4" s="39" t="s">
        <v>14</v>
      </c>
      <c r="B4" s="40" t="s">
        <v>13</v>
      </c>
      <c r="C4" s="41" t="s">
        <v>15</v>
      </c>
      <c r="D4" s="40" t="s">
        <v>16</v>
      </c>
      <c r="E4" s="41" t="s">
        <v>17</v>
      </c>
      <c r="F4" s="60" t="s">
        <v>17</v>
      </c>
      <c r="G4" s="61" t="s">
        <v>28</v>
      </c>
      <c r="H4" s="62" t="s">
        <v>29</v>
      </c>
      <c r="I4" s="61" t="s">
        <v>28</v>
      </c>
      <c r="J4" s="63" t="s">
        <v>29</v>
      </c>
      <c r="K4" s="64" t="s">
        <v>28</v>
      </c>
      <c r="L4" s="62" t="s">
        <v>29</v>
      </c>
      <c r="M4" s="61" t="s">
        <v>28</v>
      </c>
      <c r="N4" s="63" t="s">
        <v>29</v>
      </c>
      <c r="O4" s="64" t="s">
        <v>28</v>
      </c>
      <c r="P4" s="65" t="s">
        <v>29</v>
      </c>
      <c r="Q4" s="66"/>
      <c r="R4" s="93" t="s">
        <v>28</v>
      </c>
      <c r="S4" s="40" t="s">
        <v>29</v>
      </c>
    </row>
    <row r="5" spans="1:19" s="13" customFormat="1" ht="18" customHeight="1" thickBot="1">
      <c r="A5" s="120" t="s">
        <v>57</v>
      </c>
      <c r="B5" s="42" t="str">
        <f>input1!B4</f>
        <v>3/4</v>
      </c>
      <c r="C5" s="56" t="str">
        <f>input1!C4</f>
        <v>07337</v>
      </c>
      <c r="D5" s="57" t="str">
        <f>input1!D4</f>
        <v>เด็กชายเจษฎาพร  สำราญ</v>
      </c>
      <c r="E5" s="58">
        <f>input1!E4</f>
        <v>1</v>
      </c>
      <c r="F5" s="67" t="str">
        <f>IF(E5=1,"ชาย",IF(E5=2,"หญิง","-"))</f>
        <v>ชาย</v>
      </c>
      <c r="G5" s="68">
        <f>input2!AF4</f>
        <v>6</v>
      </c>
      <c r="H5" s="71" t="str">
        <f>IF(G5&gt;10,"เสี่ยง/มีปัญหา","ปกติ")</f>
        <v>ปกติ</v>
      </c>
      <c r="I5" s="70">
        <f>input2!AI4</f>
        <v>10</v>
      </c>
      <c r="J5" s="71" t="str">
        <f>IF(I5&gt;9,"เสี่ยง/มีปัญหา","ปกติ")</f>
        <v>เสี่ยง/มีปัญหา</v>
      </c>
      <c r="K5" s="68">
        <f>input2!AM4</f>
        <v>15</v>
      </c>
      <c r="L5" s="71" t="str">
        <f>IF(K5&gt;10,"เสี่ยง/มีปัญหา","ปกติ")</f>
        <v>เสี่ยง/มีปัญหา</v>
      </c>
      <c r="M5" s="70">
        <f>input2!AQ4</f>
        <v>10</v>
      </c>
      <c r="N5" s="71" t="str">
        <f>IF(M5&gt;9,"เสี่ยง/มีปัญหา","ปกติ")</f>
        <v>เสี่ยง/มีปัญหา</v>
      </c>
      <c r="O5" s="68">
        <f>input2!AS4</f>
        <v>6</v>
      </c>
      <c r="P5" s="72" t="str">
        <f>IF(O5&gt;10,"มีจุดแข็ง","ไม่มีจุดแข็ง")</f>
        <v>ไม่มีจุดแข็ง</v>
      </c>
      <c r="Q5" s="69">
        <f>G5+I5+K5+M5+O5</f>
        <v>47</v>
      </c>
      <c r="R5" s="90">
        <f>IF(Q5&lt;1,"-",Q5)</f>
        <v>47</v>
      </c>
      <c r="S5" s="86" t="str">
        <f>IF(R5&gt;48,"เสี่ยง/มีปัญหา","ปกติ")</f>
        <v>ปกติ</v>
      </c>
    </row>
    <row r="6" spans="1:19" s="13" customFormat="1" ht="18" customHeight="1" thickBot="1">
      <c r="A6" s="120" t="s">
        <v>58</v>
      </c>
      <c r="B6" s="42" t="str">
        <f>input1!B5</f>
        <v>3/4</v>
      </c>
      <c r="C6" s="56" t="str">
        <f>input1!C5</f>
        <v>07338</v>
      </c>
      <c r="D6" s="57" t="str">
        <f>input1!D5</f>
        <v>เด็กชายณัฐกรณ์  เทียนสอาด</v>
      </c>
      <c r="E6" s="58">
        <f>input1!E5</f>
        <v>1</v>
      </c>
      <c r="F6" s="67" t="str">
        <f aca="true" t="shared" si="0" ref="F6:F17">IF(E6=1,"ชาย",IF(E6=2,"หญิง","-"))</f>
        <v>ชาย</v>
      </c>
      <c r="G6" s="68">
        <f>input2!AF5</f>
        <v>5</v>
      </c>
      <c r="H6" s="71" t="str">
        <f aca="true" t="shared" si="1" ref="H6:H35">IF(G6&gt;10,"เสี่ยง/มีปัญหา","ปกติ")</f>
        <v>ปกติ</v>
      </c>
      <c r="I6" s="70">
        <f>input2!AI5</f>
        <v>10</v>
      </c>
      <c r="J6" s="71" t="str">
        <f aca="true" t="shared" si="2" ref="J6:J35">IF(I6&gt;9,"เสี่ยง/มีปัญหา","ปกติ")</f>
        <v>เสี่ยง/มีปัญหา</v>
      </c>
      <c r="K6" s="68">
        <f>input2!AM5</f>
        <v>15</v>
      </c>
      <c r="L6" s="71" t="str">
        <f aca="true" t="shared" si="3" ref="L6:L35">IF(K6&gt;10,"เสี่ยง/มีปัญหา","ปกติ")</f>
        <v>เสี่ยง/มีปัญหา</v>
      </c>
      <c r="M6" s="70">
        <f>input2!AQ5</f>
        <v>8</v>
      </c>
      <c r="N6" s="71" t="str">
        <f aca="true" t="shared" si="4" ref="N6:N35">IF(M6&gt;9,"เสี่ยง/มีปัญหา","ปกติ")</f>
        <v>ปกติ</v>
      </c>
      <c r="O6" s="68">
        <f>input2!AS5</f>
        <v>5</v>
      </c>
      <c r="P6" s="72" t="str">
        <f aca="true" t="shared" si="5" ref="P6:P35">IF(O6&gt;10,"มีจุดแข็ง","ไม่มีจุดแข็ง")</f>
        <v>ไม่มีจุดแข็ง</v>
      </c>
      <c r="Q6" s="69">
        <f aca="true" t="shared" si="6" ref="Q6:Q35">G6+I6+K6+M6+O6</f>
        <v>43</v>
      </c>
      <c r="R6" s="90">
        <f aca="true" t="shared" si="7" ref="R6:R35">IF(Q6&lt;1,"-",Q6)</f>
        <v>43</v>
      </c>
      <c r="S6" s="86" t="str">
        <f aca="true" t="shared" si="8" ref="S6:S35">IF(R6&gt;48,"เสี่ยง/มีปัญหา","ปกติ")</f>
        <v>ปกติ</v>
      </c>
    </row>
    <row r="7" spans="1:19" s="13" customFormat="1" ht="18" customHeight="1" thickBot="1">
      <c r="A7" s="120" t="s">
        <v>59</v>
      </c>
      <c r="B7" s="42" t="str">
        <f>input1!B6</f>
        <v>3/4</v>
      </c>
      <c r="C7" s="56" t="str">
        <f>input1!C6</f>
        <v>07339</v>
      </c>
      <c r="D7" s="57" t="str">
        <f>input1!D6</f>
        <v>เด็กชายธนกร  พึ่งรอด</v>
      </c>
      <c r="E7" s="58">
        <f>input1!E6</f>
        <v>1</v>
      </c>
      <c r="F7" s="67" t="str">
        <f t="shared" si="0"/>
        <v>ชาย</v>
      </c>
      <c r="G7" s="68">
        <f>input2!AF6</f>
        <v>5</v>
      </c>
      <c r="H7" s="71" t="str">
        <f t="shared" si="1"/>
        <v>ปกติ</v>
      </c>
      <c r="I7" s="70">
        <f>input2!AI6</f>
        <v>11</v>
      </c>
      <c r="J7" s="71" t="str">
        <f t="shared" si="2"/>
        <v>เสี่ยง/มีปัญหา</v>
      </c>
      <c r="K7" s="68">
        <f>input2!AM6</f>
        <v>10</v>
      </c>
      <c r="L7" s="71" t="str">
        <f t="shared" si="3"/>
        <v>ปกติ</v>
      </c>
      <c r="M7" s="70">
        <f>input2!AQ6</f>
        <v>8</v>
      </c>
      <c r="N7" s="71" t="str">
        <f t="shared" si="4"/>
        <v>ปกติ</v>
      </c>
      <c r="O7" s="68">
        <f>input2!AS6</f>
        <v>5</v>
      </c>
      <c r="P7" s="72" t="str">
        <f t="shared" si="5"/>
        <v>ไม่มีจุดแข็ง</v>
      </c>
      <c r="Q7" s="69">
        <f t="shared" si="6"/>
        <v>39</v>
      </c>
      <c r="R7" s="90">
        <f t="shared" si="7"/>
        <v>39</v>
      </c>
      <c r="S7" s="86" t="str">
        <f t="shared" si="8"/>
        <v>ปกติ</v>
      </c>
    </row>
    <row r="8" spans="1:19" s="13" customFormat="1" ht="18" customHeight="1" thickBot="1">
      <c r="A8" s="120" t="s">
        <v>60</v>
      </c>
      <c r="B8" s="42" t="str">
        <f>input1!B7</f>
        <v>3/4</v>
      </c>
      <c r="C8" s="56" t="str">
        <f>input1!C7</f>
        <v>07340</v>
      </c>
      <c r="D8" s="57" t="str">
        <f>input1!D7</f>
        <v>เด็กชายธันวา  เครือผือ</v>
      </c>
      <c r="E8" s="58">
        <f>input1!E7</f>
        <v>1</v>
      </c>
      <c r="F8" s="67" t="str">
        <f t="shared" si="0"/>
        <v>ชาย</v>
      </c>
      <c r="G8" s="68">
        <f>input2!AF7</f>
        <v>5</v>
      </c>
      <c r="H8" s="71" t="str">
        <f t="shared" si="1"/>
        <v>ปกติ</v>
      </c>
      <c r="I8" s="70">
        <f>input2!AI7</f>
        <v>5</v>
      </c>
      <c r="J8" s="71" t="str">
        <f t="shared" si="2"/>
        <v>ปกติ</v>
      </c>
      <c r="K8" s="68">
        <f>input2!AM7</f>
        <v>7</v>
      </c>
      <c r="L8" s="71" t="str">
        <f t="shared" si="3"/>
        <v>ปกติ</v>
      </c>
      <c r="M8" s="70">
        <f>input2!AQ7</f>
        <v>7</v>
      </c>
      <c r="N8" s="71" t="str">
        <f t="shared" si="4"/>
        <v>ปกติ</v>
      </c>
      <c r="O8" s="68">
        <f>input2!AS7</f>
        <v>10</v>
      </c>
      <c r="P8" s="72" t="str">
        <f t="shared" si="5"/>
        <v>ไม่มีจุดแข็ง</v>
      </c>
      <c r="Q8" s="69">
        <f t="shared" si="6"/>
        <v>34</v>
      </c>
      <c r="R8" s="90">
        <f t="shared" si="7"/>
        <v>34</v>
      </c>
      <c r="S8" s="86" t="str">
        <f t="shared" si="8"/>
        <v>ปกติ</v>
      </c>
    </row>
    <row r="9" spans="1:19" s="13" customFormat="1" ht="18" customHeight="1" thickBot="1">
      <c r="A9" s="120" t="s">
        <v>61</v>
      </c>
      <c r="B9" s="42" t="str">
        <f>input1!B8</f>
        <v>3/4</v>
      </c>
      <c r="C9" s="56" t="str">
        <f>input1!C8</f>
        <v>07341</v>
      </c>
      <c r="D9" s="57" t="str">
        <f>input1!D8</f>
        <v>เด็กชายบวรวิทย์  เอกบัว</v>
      </c>
      <c r="E9" s="58">
        <f>input1!E8</f>
        <v>1</v>
      </c>
      <c r="F9" s="67" t="str">
        <f t="shared" si="0"/>
        <v>ชาย</v>
      </c>
      <c r="G9" s="68">
        <f>input2!AF8</f>
        <v>5</v>
      </c>
      <c r="H9" s="71" t="str">
        <f t="shared" si="1"/>
        <v>ปกติ</v>
      </c>
      <c r="I9" s="70">
        <f>input2!AI8</f>
        <v>7</v>
      </c>
      <c r="J9" s="71" t="str">
        <f t="shared" si="2"/>
        <v>ปกติ</v>
      </c>
      <c r="K9" s="68">
        <f>input2!AM8</f>
        <v>11</v>
      </c>
      <c r="L9" s="71" t="str">
        <f t="shared" si="3"/>
        <v>เสี่ยง/มีปัญหา</v>
      </c>
      <c r="M9" s="70">
        <f>input2!AQ8</f>
        <v>8</v>
      </c>
      <c r="N9" s="71" t="str">
        <f t="shared" si="4"/>
        <v>ปกติ</v>
      </c>
      <c r="O9" s="68">
        <f>input2!AS8</f>
        <v>6</v>
      </c>
      <c r="P9" s="72" t="str">
        <f t="shared" si="5"/>
        <v>ไม่มีจุดแข็ง</v>
      </c>
      <c r="Q9" s="69">
        <f t="shared" si="6"/>
        <v>37</v>
      </c>
      <c r="R9" s="90">
        <f t="shared" si="7"/>
        <v>37</v>
      </c>
      <c r="S9" s="86" t="str">
        <f t="shared" si="8"/>
        <v>ปกติ</v>
      </c>
    </row>
    <row r="10" spans="1:19" s="13" customFormat="1" ht="18" customHeight="1" thickBot="1">
      <c r="A10" s="120" t="s">
        <v>62</v>
      </c>
      <c r="B10" s="42" t="str">
        <f>input1!B9</f>
        <v>3/4</v>
      </c>
      <c r="C10" s="56" t="str">
        <f>input1!C9</f>
        <v>07342</v>
      </c>
      <c r="D10" s="57" t="str">
        <f>input1!D9</f>
        <v>เด็กชายปิยะพงษ์  จันทร์หงส์ประภา</v>
      </c>
      <c r="E10" s="58">
        <f>input1!E9</f>
        <v>1</v>
      </c>
      <c r="F10" s="67" t="str">
        <f t="shared" si="0"/>
        <v>ชาย</v>
      </c>
      <c r="G10" s="68">
        <f>input2!AF9</f>
        <v>5</v>
      </c>
      <c r="H10" s="71" t="str">
        <f t="shared" si="1"/>
        <v>ปกติ</v>
      </c>
      <c r="I10" s="70">
        <f>input2!AI9</f>
        <v>6</v>
      </c>
      <c r="J10" s="71" t="str">
        <f t="shared" si="2"/>
        <v>ปกติ</v>
      </c>
      <c r="K10" s="68">
        <f>input2!AM9</f>
        <v>7</v>
      </c>
      <c r="L10" s="71" t="str">
        <f t="shared" si="3"/>
        <v>ปกติ</v>
      </c>
      <c r="M10" s="70">
        <f>input2!AQ9</f>
        <v>9</v>
      </c>
      <c r="N10" s="71" t="str">
        <f t="shared" si="4"/>
        <v>ปกติ</v>
      </c>
      <c r="O10" s="68">
        <f>input2!AS9</f>
        <v>10</v>
      </c>
      <c r="P10" s="72" t="str">
        <f t="shared" si="5"/>
        <v>ไม่มีจุดแข็ง</v>
      </c>
      <c r="Q10" s="69">
        <f t="shared" si="6"/>
        <v>37</v>
      </c>
      <c r="R10" s="90">
        <f t="shared" si="7"/>
        <v>37</v>
      </c>
      <c r="S10" s="86" t="str">
        <f t="shared" si="8"/>
        <v>ปกติ</v>
      </c>
    </row>
    <row r="11" spans="1:19" s="13" customFormat="1" ht="18" customHeight="1" thickBot="1">
      <c r="A11" s="120" t="s">
        <v>63</v>
      </c>
      <c r="B11" s="42" t="str">
        <f>input1!B10</f>
        <v>3/4</v>
      </c>
      <c r="C11" s="56" t="str">
        <f>input1!C10</f>
        <v>07343</v>
      </c>
      <c r="D11" s="57" t="str">
        <f>input1!D10</f>
        <v>เด็กชายปุรเชษฐ์  ชินวงค์</v>
      </c>
      <c r="E11" s="58">
        <f>input1!E10</f>
        <v>1</v>
      </c>
      <c r="F11" s="67" t="str">
        <f t="shared" si="0"/>
        <v>ชาย</v>
      </c>
      <c r="G11" s="68">
        <f>input2!AF10</f>
        <v>5</v>
      </c>
      <c r="H11" s="71" t="str">
        <f t="shared" si="1"/>
        <v>ปกติ</v>
      </c>
      <c r="I11" s="70">
        <f>input2!AI10</f>
        <v>6</v>
      </c>
      <c r="J11" s="71" t="str">
        <f t="shared" si="2"/>
        <v>ปกติ</v>
      </c>
      <c r="K11" s="68">
        <f>input2!AM10</f>
        <v>9</v>
      </c>
      <c r="L11" s="71" t="str">
        <f t="shared" si="3"/>
        <v>ปกติ</v>
      </c>
      <c r="M11" s="70">
        <f>input2!AQ10</f>
        <v>9</v>
      </c>
      <c r="N11" s="71" t="str">
        <f t="shared" si="4"/>
        <v>ปกติ</v>
      </c>
      <c r="O11" s="68">
        <f>input2!AS10</f>
        <v>9</v>
      </c>
      <c r="P11" s="72" t="str">
        <f t="shared" si="5"/>
        <v>ไม่มีจุดแข็ง</v>
      </c>
      <c r="Q11" s="69">
        <f t="shared" si="6"/>
        <v>38</v>
      </c>
      <c r="R11" s="90">
        <f t="shared" si="7"/>
        <v>38</v>
      </c>
      <c r="S11" s="86" t="str">
        <f t="shared" si="8"/>
        <v>ปกติ</v>
      </c>
    </row>
    <row r="12" spans="1:19" s="13" customFormat="1" ht="18" customHeight="1" thickBot="1">
      <c r="A12" s="120" t="s">
        <v>64</v>
      </c>
      <c r="B12" s="42" t="str">
        <f>input1!B11</f>
        <v>3/4</v>
      </c>
      <c r="C12" s="56" t="str">
        <f>input1!C11</f>
        <v>07344</v>
      </c>
      <c r="D12" s="57" t="str">
        <f>input1!D11</f>
        <v>เด็กชายพงศพล  อินตานนท์</v>
      </c>
      <c r="E12" s="58">
        <f>input1!E11</f>
        <v>1</v>
      </c>
      <c r="F12" s="67" t="str">
        <f t="shared" si="0"/>
        <v>ชาย</v>
      </c>
      <c r="G12" s="68">
        <f>input2!AF11</f>
        <v>6</v>
      </c>
      <c r="H12" s="71" t="str">
        <f t="shared" si="1"/>
        <v>ปกติ</v>
      </c>
      <c r="I12" s="70">
        <f>input2!AI11</f>
        <v>5</v>
      </c>
      <c r="J12" s="71" t="str">
        <f t="shared" si="2"/>
        <v>ปกติ</v>
      </c>
      <c r="K12" s="68">
        <f>input2!AM11</f>
        <v>6</v>
      </c>
      <c r="L12" s="71" t="str">
        <f t="shared" si="3"/>
        <v>ปกติ</v>
      </c>
      <c r="M12" s="70">
        <f>input2!AQ11</f>
        <v>10</v>
      </c>
      <c r="N12" s="71" t="str">
        <f t="shared" si="4"/>
        <v>เสี่ยง/มีปัญหา</v>
      </c>
      <c r="O12" s="68">
        <f>input2!AS11</f>
        <v>13</v>
      </c>
      <c r="P12" s="72" t="str">
        <f t="shared" si="5"/>
        <v>มีจุดแข็ง</v>
      </c>
      <c r="Q12" s="69">
        <f t="shared" si="6"/>
        <v>40</v>
      </c>
      <c r="R12" s="90">
        <f t="shared" si="7"/>
        <v>40</v>
      </c>
      <c r="S12" s="86" t="str">
        <f t="shared" si="8"/>
        <v>ปกติ</v>
      </c>
    </row>
    <row r="13" spans="1:19" s="13" customFormat="1" ht="18" customHeight="1" thickBot="1">
      <c r="A13" s="120" t="s">
        <v>65</v>
      </c>
      <c r="B13" s="42" t="str">
        <f>input1!B12</f>
        <v>3/4</v>
      </c>
      <c r="C13" s="56" t="str">
        <f>input1!C12</f>
        <v>07345</v>
      </c>
      <c r="D13" s="57" t="str">
        <f>input1!D12</f>
        <v>เด็กชายพรเทพ  เจริญกุล</v>
      </c>
      <c r="E13" s="58">
        <f>input1!E12</f>
        <v>1</v>
      </c>
      <c r="F13" s="67" t="str">
        <f t="shared" si="0"/>
        <v>ชาย</v>
      </c>
      <c r="G13" s="68">
        <f>input2!AF12</f>
        <v>7</v>
      </c>
      <c r="H13" s="71" t="str">
        <f t="shared" si="1"/>
        <v>ปกติ</v>
      </c>
      <c r="I13" s="70">
        <f>input2!AI12</f>
        <v>7</v>
      </c>
      <c r="J13" s="71" t="str">
        <f t="shared" si="2"/>
        <v>ปกติ</v>
      </c>
      <c r="K13" s="68">
        <f>input2!AM12</f>
        <v>10</v>
      </c>
      <c r="L13" s="71" t="str">
        <f t="shared" si="3"/>
        <v>ปกติ</v>
      </c>
      <c r="M13" s="70">
        <f>input2!AQ12</f>
        <v>9</v>
      </c>
      <c r="N13" s="71" t="str">
        <f t="shared" si="4"/>
        <v>ปกติ</v>
      </c>
      <c r="O13" s="68">
        <f>input2!AS12</f>
        <v>8</v>
      </c>
      <c r="P13" s="72" t="str">
        <f t="shared" si="5"/>
        <v>ไม่มีจุดแข็ง</v>
      </c>
      <c r="Q13" s="69">
        <f t="shared" si="6"/>
        <v>41</v>
      </c>
      <c r="R13" s="90">
        <f t="shared" si="7"/>
        <v>41</v>
      </c>
      <c r="S13" s="86" t="str">
        <f t="shared" si="8"/>
        <v>ปกติ</v>
      </c>
    </row>
    <row r="14" spans="1:19" s="13" customFormat="1" ht="18" customHeight="1" thickBot="1">
      <c r="A14" s="120" t="s">
        <v>66</v>
      </c>
      <c r="B14" s="42" t="str">
        <f>input1!B13</f>
        <v>3/4</v>
      </c>
      <c r="C14" s="56" t="str">
        <f>input1!C13</f>
        <v>07346</v>
      </c>
      <c r="D14" s="57" t="str">
        <f>input1!D13</f>
        <v>เด็กชายภัทรวัต  ดวงชื่น</v>
      </c>
      <c r="E14" s="58">
        <f>input1!E13</f>
        <v>1</v>
      </c>
      <c r="F14" s="67" t="str">
        <f t="shared" si="0"/>
        <v>ชาย</v>
      </c>
      <c r="G14" s="68">
        <f>input2!AF13</f>
        <v>5</v>
      </c>
      <c r="H14" s="71" t="str">
        <f t="shared" si="1"/>
        <v>ปกติ</v>
      </c>
      <c r="I14" s="70">
        <f>input2!AI13</f>
        <v>6</v>
      </c>
      <c r="J14" s="71" t="str">
        <f t="shared" si="2"/>
        <v>ปกติ</v>
      </c>
      <c r="K14" s="68">
        <f>input2!AM13</f>
        <v>8</v>
      </c>
      <c r="L14" s="71" t="str">
        <f t="shared" si="3"/>
        <v>ปกติ</v>
      </c>
      <c r="M14" s="70">
        <f>input2!AQ13</f>
        <v>8</v>
      </c>
      <c r="N14" s="71" t="str">
        <f t="shared" si="4"/>
        <v>ปกติ</v>
      </c>
      <c r="O14" s="68">
        <f>input2!AS13</f>
        <v>10</v>
      </c>
      <c r="P14" s="72" t="str">
        <f t="shared" si="5"/>
        <v>ไม่มีจุดแข็ง</v>
      </c>
      <c r="Q14" s="69">
        <f t="shared" si="6"/>
        <v>37</v>
      </c>
      <c r="R14" s="90">
        <f t="shared" si="7"/>
        <v>37</v>
      </c>
      <c r="S14" s="86" t="str">
        <f t="shared" si="8"/>
        <v>ปกติ</v>
      </c>
    </row>
    <row r="15" spans="1:19" s="13" customFormat="1" ht="18" customHeight="1" thickBot="1">
      <c r="A15" s="120" t="s">
        <v>67</v>
      </c>
      <c r="B15" s="42" t="str">
        <f>input1!B14</f>
        <v>3/4</v>
      </c>
      <c r="C15" s="56" t="str">
        <f>input1!C14</f>
        <v>07347</v>
      </c>
      <c r="D15" s="57" t="str">
        <f>input1!D14</f>
        <v>เด็กชายภานุภัทร  สวัสดิ์รักษา</v>
      </c>
      <c r="E15" s="58">
        <f>input1!E14</f>
        <v>1</v>
      </c>
      <c r="F15" s="67" t="str">
        <f t="shared" si="0"/>
        <v>ชาย</v>
      </c>
      <c r="G15" s="68">
        <f>input2!AF14</f>
        <v>8</v>
      </c>
      <c r="H15" s="71" t="str">
        <f t="shared" si="1"/>
        <v>ปกติ</v>
      </c>
      <c r="I15" s="70">
        <f>input2!AI14</f>
        <v>7</v>
      </c>
      <c r="J15" s="71" t="str">
        <f t="shared" si="2"/>
        <v>ปกติ</v>
      </c>
      <c r="K15" s="68">
        <f>input2!AM14</f>
        <v>7</v>
      </c>
      <c r="L15" s="71" t="str">
        <f t="shared" si="3"/>
        <v>ปกติ</v>
      </c>
      <c r="M15" s="70">
        <f>input2!AQ14</f>
        <v>7</v>
      </c>
      <c r="N15" s="71" t="str">
        <f t="shared" si="4"/>
        <v>ปกติ</v>
      </c>
      <c r="O15" s="68">
        <f>input2!AS14</f>
        <v>12</v>
      </c>
      <c r="P15" s="72" t="str">
        <f t="shared" si="5"/>
        <v>มีจุดแข็ง</v>
      </c>
      <c r="Q15" s="69">
        <f t="shared" si="6"/>
        <v>41</v>
      </c>
      <c r="R15" s="90">
        <f t="shared" si="7"/>
        <v>41</v>
      </c>
      <c r="S15" s="86" t="str">
        <f t="shared" si="8"/>
        <v>ปกติ</v>
      </c>
    </row>
    <row r="16" spans="1:19" s="13" customFormat="1" ht="18" customHeight="1" thickBot="1">
      <c r="A16" s="120" t="s">
        <v>68</v>
      </c>
      <c r="B16" s="42" t="str">
        <f>input1!B15</f>
        <v>3/4</v>
      </c>
      <c r="C16" s="56" t="str">
        <f>input1!C15</f>
        <v>07348</v>
      </c>
      <c r="D16" s="57" t="str">
        <f>input1!D15</f>
        <v>เด็กชายภูริภัทร  แสนโท</v>
      </c>
      <c r="E16" s="58">
        <f>input1!E15</f>
        <v>1</v>
      </c>
      <c r="F16" s="67" t="str">
        <f t="shared" si="0"/>
        <v>ชาย</v>
      </c>
      <c r="G16" s="68">
        <f>input2!AF15</f>
        <v>5</v>
      </c>
      <c r="H16" s="71" t="str">
        <f t="shared" si="1"/>
        <v>ปกติ</v>
      </c>
      <c r="I16" s="70">
        <f>input2!AI15</f>
        <v>5</v>
      </c>
      <c r="J16" s="71" t="str">
        <f t="shared" si="2"/>
        <v>ปกติ</v>
      </c>
      <c r="K16" s="68">
        <f>input2!AM15</f>
        <v>7</v>
      </c>
      <c r="L16" s="71" t="str">
        <f t="shared" si="3"/>
        <v>ปกติ</v>
      </c>
      <c r="M16" s="70">
        <f>input2!AQ15</f>
        <v>8</v>
      </c>
      <c r="N16" s="71" t="str">
        <f t="shared" si="4"/>
        <v>ปกติ</v>
      </c>
      <c r="O16" s="68">
        <f>input2!AS15</f>
        <v>11</v>
      </c>
      <c r="P16" s="72" t="str">
        <f t="shared" si="5"/>
        <v>มีจุดแข็ง</v>
      </c>
      <c r="Q16" s="69">
        <f t="shared" si="6"/>
        <v>36</v>
      </c>
      <c r="R16" s="90">
        <f t="shared" si="7"/>
        <v>36</v>
      </c>
      <c r="S16" s="86" t="str">
        <f t="shared" si="8"/>
        <v>ปกติ</v>
      </c>
    </row>
    <row r="17" spans="1:19" s="13" customFormat="1" ht="18" customHeight="1">
      <c r="A17" s="120" t="s">
        <v>69</v>
      </c>
      <c r="B17" s="42" t="str">
        <f>input1!B16</f>
        <v>3/4</v>
      </c>
      <c r="C17" s="56" t="str">
        <f>input1!C16</f>
        <v>07350</v>
      </c>
      <c r="D17" s="57" t="str">
        <f>input1!D16</f>
        <v>เด็กชายศรราม  แซ่จี</v>
      </c>
      <c r="E17" s="58">
        <f>input1!E16</f>
        <v>1</v>
      </c>
      <c r="F17" s="67" t="str">
        <f t="shared" si="0"/>
        <v>ชาย</v>
      </c>
      <c r="G17" s="68">
        <f>input2!AF16</f>
        <v>5</v>
      </c>
      <c r="H17" s="71" t="str">
        <f t="shared" si="1"/>
        <v>ปกติ</v>
      </c>
      <c r="I17" s="70">
        <f>input2!AI16</f>
        <v>5</v>
      </c>
      <c r="J17" s="71" t="str">
        <f t="shared" si="2"/>
        <v>ปกติ</v>
      </c>
      <c r="K17" s="68">
        <f>input2!AM16</f>
        <v>7</v>
      </c>
      <c r="L17" s="71" t="str">
        <f t="shared" si="3"/>
        <v>ปกติ</v>
      </c>
      <c r="M17" s="70">
        <f>input2!AQ16</f>
        <v>8</v>
      </c>
      <c r="N17" s="71" t="str">
        <f t="shared" si="4"/>
        <v>ปกติ</v>
      </c>
      <c r="O17" s="68">
        <f>input2!AS16</f>
        <v>10</v>
      </c>
      <c r="P17" s="72" t="str">
        <f t="shared" si="5"/>
        <v>ไม่มีจุดแข็ง</v>
      </c>
      <c r="Q17" s="69">
        <f t="shared" si="6"/>
        <v>35</v>
      </c>
      <c r="R17" s="90">
        <f t="shared" si="7"/>
        <v>35</v>
      </c>
      <c r="S17" s="86" t="str">
        <f t="shared" si="8"/>
        <v>ปกติ</v>
      </c>
    </row>
    <row r="18" spans="1:19" s="13" customFormat="1" ht="18" customHeight="1">
      <c r="A18" s="120" t="s">
        <v>70</v>
      </c>
      <c r="B18" s="42" t="str">
        <f>input1!B17</f>
        <v>3/4</v>
      </c>
      <c r="C18" s="56" t="str">
        <f>input1!C17</f>
        <v>07351</v>
      </c>
      <c r="D18" s="57" t="str">
        <f>input1!D17</f>
        <v>เด็กชายศิววงศ์  เสริมสวัสดิ์กุล</v>
      </c>
      <c r="E18" s="58">
        <f>input1!E17</f>
        <v>1</v>
      </c>
      <c r="F18" s="73" t="str">
        <f aca="true" t="shared" si="9" ref="F18:F35">IF(E18=1,"ชาย",IF(E18=2,"หญิง","-"))</f>
        <v>ชาย</v>
      </c>
      <c r="G18" s="68">
        <f>input2!AF17</f>
        <v>5</v>
      </c>
      <c r="H18" s="71" t="str">
        <f t="shared" si="1"/>
        <v>ปกติ</v>
      </c>
      <c r="I18" s="70">
        <f>input2!AI17</f>
        <v>5</v>
      </c>
      <c r="J18" s="71" t="str">
        <f t="shared" si="2"/>
        <v>ปกติ</v>
      </c>
      <c r="K18" s="68">
        <f>input2!AM17</f>
        <v>7</v>
      </c>
      <c r="L18" s="71" t="str">
        <f t="shared" si="3"/>
        <v>ปกติ</v>
      </c>
      <c r="M18" s="70">
        <f>input2!AQ17</f>
        <v>9</v>
      </c>
      <c r="N18" s="71" t="str">
        <f t="shared" si="4"/>
        <v>ปกติ</v>
      </c>
      <c r="O18" s="68">
        <f>input2!AS17</f>
        <v>9</v>
      </c>
      <c r="P18" s="72" t="str">
        <f t="shared" si="5"/>
        <v>ไม่มีจุดแข็ง</v>
      </c>
      <c r="Q18" s="69">
        <f t="shared" si="6"/>
        <v>35</v>
      </c>
      <c r="R18" s="90">
        <f t="shared" si="7"/>
        <v>35</v>
      </c>
      <c r="S18" s="86" t="str">
        <f t="shared" si="8"/>
        <v>ปกติ</v>
      </c>
    </row>
    <row r="19" spans="1:19" s="13" customFormat="1" ht="18" customHeight="1">
      <c r="A19" s="120" t="s">
        <v>71</v>
      </c>
      <c r="B19" s="42" t="str">
        <f>input1!B18</f>
        <v>3/4</v>
      </c>
      <c r="C19" s="56" t="str">
        <f>input1!C18</f>
        <v>07352</v>
      </c>
      <c r="D19" s="57" t="str">
        <f>input1!D18</f>
        <v>เด็กชายสัมภาพ  พระเกตุ</v>
      </c>
      <c r="E19" s="58">
        <f>input1!E18</f>
        <v>1</v>
      </c>
      <c r="F19" s="73" t="str">
        <f t="shared" si="9"/>
        <v>ชาย</v>
      </c>
      <c r="G19" s="68">
        <f>input2!AF18</f>
        <v>6</v>
      </c>
      <c r="H19" s="71" t="str">
        <f t="shared" si="1"/>
        <v>ปกติ</v>
      </c>
      <c r="I19" s="70">
        <f>input2!AI18</f>
        <v>7</v>
      </c>
      <c r="J19" s="71" t="str">
        <f t="shared" si="2"/>
        <v>ปกติ</v>
      </c>
      <c r="K19" s="68">
        <f>input2!AM18</f>
        <v>10</v>
      </c>
      <c r="L19" s="71" t="str">
        <f t="shared" si="3"/>
        <v>ปกติ</v>
      </c>
      <c r="M19" s="70">
        <f>input2!AQ18</f>
        <v>8</v>
      </c>
      <c r="N19" s="71" t="str">
        <f t="shared" si="4"/>
        <v>ปกติ</v>
      </c>
      <c r="O19" s="68">
        <f>input2!AS18</f>
        <v>6</v>
      </c>
      <c r="P19" s="72" t="str">
        <f t="shared" si="5"/>
        <v>ไม่มีจุดแข็ง</v>
      </c>
      <c r="Q19" s="69">
        <f t="shared" si="6"/>
        <v>37</v>
      </c>
      <c r="R19" s="90">
        <f t="shared" si="7"/>
        <v>37</v>
      </c>
      <c r="S19" s="86" t="str">
        <f t="shared" si="8"/>
        <v>ปกติ</v>
      </c>
    </row>
    <row r="20" spans="1:19" s="13" customFormat="1" ht="18" customHeight="1">
      <c r="A20" s="120" t="s">
        <v>72</v>
      </c>
      <c r="B20" s="42" t="str">
        <f>input1!B19</f>
        <v>3/4</v>
      </c>
      <c r="C20" s="56" t="str">
        <f>input1!C19</f>
        <v>07353</v>
      </c>
      <c r="D20" s="57" t="str">
        <f>input1!D19</f>
        <v>เด็กชายสุขเกษม  พวงประดับ</v>
      </c>
      <c r="E20" s="58">
        <f>input1!E19</f>
        <v>1</v>
      </c>
      <c r="F20" s="73" t="str">
        <f t="shared" si="9"/>
        <v>ชาย</v>
      </c>
      <c r="G20" s="68">
        <f>input2!AF19</f>
        <v>5</v>
      </c>
      <c r="H20" s="71" t="str">
        <f t="shared" si="1"/>
        <v>ปกติ</v>
      </c>
      <c r="I20" s="70">
        <f>input2!AI19</f>
        <v>8</v>
      </c>
      <c r="J20" s="71" t="str">
        <f t="shared" si="2"/>
        <v>ปกติ</v>
      </c>
      <c r="K20" s="68">
        <f>input2!AM19</f>
        <v>8</v>
      </c>
      <c r="L20" s="71" t="str">
        <f t="shared" si="3"/>
        <v>ปกติ</v>
      </c>
      <c r="M20" s="70">
        <f>input2!AQ19</f>
        <v>8</v>
      </c>
      <c r="N20" s="71" t="str">
        <f t="shared" si="4"/>
        <v>ปกติ</v>
      </c>
      <c r="O20" s="68">
        <f>input2!AS19</f>
        <v>5</v>
      </c>
      <c r="P20" s="72" t="str">
        <f t="shared" si="5"/>
        <v>ไม่มีจุดแข็ง</v>
      </c>
      <c r="Q20" s="69">
        <f t="shared" si="6"/>
        <v>34</v>
      </c>
      <c r="R20" s="90">
        <f t="shared" si="7"/>
        <v>34</v>
      </c>
      <c r="S20" s="86" t="str">
        <f t="shared" si="8"/>
        <v>ปกติ</v>
      </c>
    </row>
    <row r="21" spans="1:19" s="13" customFormat="1" ht="18" customHeight="1" thickBot="1">
      <c r="A21" s="120" t="s">
        <v>22</v>
      </c>
      <c r="B21" s="43" t="str">
        <f>input1!B20</f>
        <v>3/4</v>
      </c>
      <c r="C21" s="77" t="str">
        <f>input1!C20</f>
        <v>07354</v>
      </c>
      <c r="D21" s="78" t="str">
        <f>input1!D20</f>
        <v>เด็กชายสุรเชษฐ์  ขุนพิลึก</v>
      </c>
      <c r="E21" s="79">
        <f>input1!E20</f>
        <v>1</v>
      </c>
      <c r="F21" s="80" t="str">
        <f t="shared" si="9"/>
        <v>ชาย</v>
      </c>
      <c r="G21" s="68">
        <f>input2!AF20</f>
        <v>5</v>
      </c>
      <c r="H21" s="71" t="str">
        <f t="shared" si="1"/>
        <v>ปกติ</v>
      </c>
      <c r="I21" s="70">
        <f>input2!AI20</f>
        <v>7</v>
      </c>
      <c r="J21" s="71" t="str">
        <f t="shared" si="2"/>
        <v>ปกติ</v>
      </c>
      <c r="K21" s="68">
        <f>input2!AM20</f>
        <v>9</v>
      </c>
      <c r="L21" s="71" t="str">
        <f t="shared" si="3"/>
        <v>ปกติ</v>
      </c>
      <c r="M21" s="70">
        <f>input2!AQ20</f>
        <v>7</v>
      </c>
      <c r="N21" s="71" t="str">
        <f t="shared" si="4"/>
        <v>ปกติ</v>
      </c>
      <c r="O21" s="68">
        <f>input2!AS20</f>
        <v>7</v>
      </c>
      <c r="P21" s="72" t="str">
        <f t="shared" si="5"/>
        <v>ไม่มีจุดแข็ง</v>
      </c>
      <c r="Q21" s="69">
        <f t="shared" si="6"/>
        <v>35</v>
      </c>
      <c r="R21" s="90">
        <f t="shared" si="7"/>
        <v>35</v>
      </c>
      <c r="S21" s="86" t="str">
        <f t="shared" si="8"/>
        <v>ปกติ</v>
      </c>
    </row>
    <row r="22" spans="1:19" s="13" customFormat="1" ht="18" customHeight="1">
      <c r="A22" s="120" t="s">
        <v>23</v>
      </c>
      <c r="B22" s="42" t="str">
        <f>input1!B21</f>
        <v>3/4</v>
      </c>
      <c r="C22" s="56" t="str">
        <f>input1!C21</f>
        <v>07355</v>
      </c>
      <c r="D22" s="57" t="str">
        <f>input1!D21</f>
        <v>เด็กชายสุรพัศ  ประมูล</v>
      </c>
      <c r="E22" s="58">
        <f>input1!E21</f>
        <v>1</v>
      </c>
      <c r="F22" s="86" t="str">
        <f t="shared" si="9"/>
        <v>ชาย</v>
      </c>
      <c r="G22" s="68">
        <f>input2!AF21</f>
        <v>6</v>
      </c>
      <c r="H22" s="71" t="str">
        <f t="shared" si="1"/>
        <v>ปกติ</v>
      </c>
      <c r="I22" s="70">
        <f>input2!AI21</f>
        <v>6</v>
      </c>
      <c r="J22" s="71" t="str">
        <f t="shared" si="2"/>
        <v>ปกติ</v>
      </c>
      <c r="K22" s="68">
        <f>input2!AM21</f>
        <v>6</v>
      </c>
      <c r="L22" s="71" t="str">
        <f t="shared" si="3"/>
        <v>ปกติ</v>
      </c>
      <c r="M22" s="70">
        <f>input2!AQ21</f>
        <v>7</v>
      </c>
      <c r="N22" s="71" t="str">
        <f t="shared" si="4"/>
        <v>ปกติ</v>
      </c>
      <c r="O22" s="68">
        <f>input2!AS21</f>
        <v>10</v>
      </c>
      <c r="P22" s="72" t="str">
        <f t="shared" si="5"/>
        <v>ไม่มีจุดแข็ง</v>
      </c>
      <c r="Q22" s="69">
        <f t="shared" si="6"/>
        <v>35</v>
      </c>
      <c r="R22" s="90">
        <f t="shared" si="7"/>
        <v>35</v>
      </c>
      <c r="S22" s="86" t="str">
        <f t="shared" si="8"/>
        <v>ปกติ</v>
      </c>
    </row>
    <row r="23" spans="1:19" s="13" customFormat="1" ht="18" customHeight="1">
      <c r="A23" s="120" t="s">
        <v>24</v>
      </c>
      <c r="B23" s="42" t="str">
        <f>input1!B22</f>
        <v>3/4</v>
      </c>
      <c r="C23" s="56" t="str">
        <f>input1!C22</f>
        <v>07356</v>
      </c>
      <c r="D23" s="57" t="str">
        <f>input1!D22</f>
        <v>เด็กชายอดิสรณ์  จานลาน</v>
      </c>
      <c r="E23" s="58">
        <f>input1!E22</f>
        <v>1</v>
      </c>
      <c r="F23" s="73" t="str">
        <f t="shared" si="9"/>
        <v>ชาย</v>
      </c>
      <c r="G23" s="68">
        <f>input2!AF22</f>
        <v>5</v>
      </c>
      <c r="H23" s="71" t="str">
        <f t="shared" si="1"/>
        <v>ปกติ</v>
      </c>
      <c r="I23" s="70">
        <f>input2!AI22</f>
        <v>6</v>
      </c>
      <c r="J23" s="71" t="str">
        <f t="shared" si="2"/>
        <v>ปกติ</v>
      </c>
      <c r="K23" s="68">
        <f>input2!AM22</f>
        <v>8</v>
      </c>
      <c r="L23" s="71" t="str">
        <f t="shared" si="3"/>
        <v>ปกติ</v>
      </c>
      <c r="M23" s="70">
        <f>input2!AQ22</f>
        <v>10</v>
      </c>
      <c r="N23" s="71" t="str">
        <f t="shared" si="4"/>
        <v>เสี่ยง/มีปัญหา</v>
      </c>
      <c r="O23" s="68">
        <f>input2!AS22</f>
        <v>7</v>
      </c>
      <c r="P23" s="72" t="str">
        <f t="shared" si="5"/>
        <v>ไม่มีจุดแข็ง</v>
      </c>
      <c r="Q23" s="69">
        <f t="shared" si="6"/>
        <v>36</v>
      </c>
      <c r="R23" s="90">
        <f t="shared" si="7"/>
        <v>36</v>
      </c>
      <c r="S23" s="86" t="str">
        <f t="shared" si="8"/>
        <v>ปกติ</v>
      </c>
    </row>
    <row r="24" spans="1:19" s="13" customFormat="1" ht="18" customHeight="1">
      <c r="A24" s="120" t="s">
        <v>49</v>
      </c>
      <c r="B24" s="42" t="str">
        <f>input1!B23</f>
        <v>3/4</v>
      </c>
      <c r="C24" s="56" t="str">
        <f>input1!C23</f>
        <v>07359</v>
      </c>
      <c r="D24" s="57" t="str">
        <f>input1!D23</f>
        <v>เด็กชายอโนชา  โพธิ์หวี</v>
      </c>
      <c r="E24" s="58">
        <f>input1!E23</f>
        <v>1</v>
      </c>
      <c r="F24" s="73" t="str">
        <f t="shared" si="9"/>
        <v>ชาย</v>
      </c>
      <c r="G24" s="68">
        <f>input2!AF23</f>
        <v>5</v>
      </c>
      <c r="H24" s="71" t="str">
        <f t="shared" si="1"/>
        <v>ปกติ</v>
      </c>
      <c r="I24" s="70">
        <f>input2!AI23</f>
        <v>10</v>
      </c>
      <c r="J24" s="71" t="str">
        <f t="shared" si="2"/>
        <v>เสี่ยง/มีปัญหา</v>
      </c>
      <c r="K24" s="68">
        <f>input2!AM23</f>
        <v>14</v>
      </c>
      <c r="L24" s="71" t="str">
        <f t="shared" si="3"/>
        <v>เสี่ยง/มีปัญหา</v>
      </c>
      <c r="M24" s="70">
        <f>input2!AQ23</f>
        <v>7</v>
      </c>
      <c r="N24" s="71" t="str">
        <f t="shared" si="4"/>
        <v>ปกติ</v>
      </c>
      <c r="O24" s="68">
        <f>input2!AS23</f>
        <v>5</v>
      </c>
      <c r="P24" s="72" t="str">
        <f t="shared" si="5"/>
        <v>ไม่มีจุดแข็ง</v>
      </c>
      <c r="Q24" s="69">
        <f t="shared" si="6"/>
        <v>41</v>
      </c>
      <c r="R24" s="90">
        <f t="shared" si="7"/>
        <v>41</v>
      </c>
      <c r="S24" s="86" t="str">
        <f t="shared" si="8"/>
        <v>ปกติ</v>
      </c>
    </row>
    <row r="25" spans="1:19" s="13" customFormat="1" ht="18" customHeight="1">
      <c r="A25" s="120" t="s">
        <v>50</v>
      </c>
      <c r="B25" s="42" t="str">
        <f>input1!B24</f>
        <v>3/4</v>
      </c>
      <c r="C25" s="56" t="str">
        <f>input1!C24</f>
        <v>07468</v>
      </c>
      <c r="D25" s="57" t="str">
        <f>input1!D25</f>
        <v>เด็กชายทิวากร  พูลเขตรกรณ์</v>
      </c>
      <c r="E25" s="58">
        <f>input1!E24</f>
        <v>1</v>
      </c>
      <c r="F25" s="73" t="str">
        <f>IF(E25=1,"ชาย",IF(E25=2,"หญิง","-"))</f>
        <v>ชาย</v>
      </c>
      <c r="G25" s="68">
        <f>input2!AF24</f>
        <v>5</v>
      </c>
      <c r="H25" s="71" t="str">
        <f>IF(G25&gt;10,"เสี่ยง/มีปัญหา","ปกติ")</f>
        <v>ปกติ</v>
      </c>
      <c r="I25" s="70">
        <f>input2!AI24</f>
        <v>6</v>
      </c>
      <c r="J25" s="71" t="str">
        <f>IF(I25&gt;9,"เสี่ยง/มีปัญหา","ปกติ")</f>
        <v>ปกติ</v>
      </c>
      <c r="K25" s="68">
        <f>input2!AM24</f>
        <v>9</v>
      </c>
      <c r="L25" s="71" t="str">
        <f>IF(K25&gt;10,"เสี่ยง/มีปัญหา","ปกติ")</f>
        <v>ปกติ</v>
      </c>
      <c r="M25" s="70">
        <f>input2!AQ24</f>
        <v>8</v>
      </c>
      <c r="N25" s="71" t="str">
        <f>IF(M25&gt;9,"เสี่ยง/มีปัญหา","ปกติ")</f>
        <v>ปกติ</v>
      </c>
      <c r="O25" s="68">
        <f>input2!AS24</f>
        <v>7</v>
      </c>
      <c r="P25" s="72" t="str">
        <f>IF(O25&gt;10,"มีจุดแข็ง","ไม่มีจุดแข็ง")</f>
        <v>ไม่มีจุดแข็ง</v>
      </c>
      <c r="Q25" s="69">
        <f>G25+I25+K25+M25+O25</f>
        <v>35</v>
      </c>
      <c r="R25" s="90">
        <f>IF(Q25&lt;1,"-",Q25)</f>
        <v>35</v>
      </c>
      <c r="S25" s="86" t="str">
        <f>IF(R25&gt;48,"เสี่ยง/มีปัญหา","ปกติ")</f>
        <v>ปกติ</v>
      </c>
    </row>
    <row r="26" spans="1:19" s="13" customFormat="1" ht="18" customHeight="1">
      <c r="A26" s="120" t="s">
        <v>51</v>
      </c>
      <c r="B26" s="42" t="str">
        <f>input1!B24</f>
        <v>3/4</v>
      </c>
      <c r="C26" s="56" t="str">
        <f>input1!C24</f>
        <v>07468</v>
      </c>
      <c r="D26" s="57" t="str">
        <f>input1!D24</f>
        <v>เด็กชายธนภูมิ  นุ่มมาก</v>
      </c>
      <c r="E26" s="58">
        <f>input1!E24</f>
        <v>1</v>
      </c>
      <c r="F26" s="86" t="str">
        <f t="shared" si="9"/>
        <v>ชาย</v>
      </c>
      <c r="G26" s="68">
        <f>input2!AF25</f>
        <v>5</v>
      </c>
      <c r="H26" s="71" t="str">
        <f t="shared" si="1"/>
        <v>ปกติ</v>
      </c>
      <c r="I26" s="70">
        <f>input2!AI25</f>
        <v>5</v>
      </c>
      <c r="J26" s="71" t="str">
        <f t="shared" si="2"/>
        <v>ปกติ</v>
      </c>
      <c r="K26" s="68">
        <f>input2!AM25</f>
        <v>6</v>
      </c>
      <c r="L26" s="71" t="str">
        <f t="shared" si="3"/>
        <v>ปกติ</v>
      </c>
      <c r="M26" s="70">
        <f>input2!AQ25</f>
        <v>6</v>
      </c>
      <c r="N26" s="71" t="str">
        <f t="shared" si="4"/>
        <v>ปกติ</v>
      </c>
      <c r="O26" s="68">
        <f>input2!AS25</f>
        <v>10</v>
      </c>
      <c r="P26" s="72" t="str">
        <f t="shared" si="5"/>
        <v>ไม่มีจุดแข็ง</v>
      </c>
      <c r="Q26" s="69">
        <f t="shared" si="6"/>
        <v>32</v>
      </c>
      <c r="R26" s="90">
        <f t="shared" si="7"/>
        <v>32</v>
      </c>
      <c r="S26" s="86" t="str">
        <f t="shared" si="8"/>
        <v>ปกติ</v>
      </c>
    </row>
    <row r="27" spans="1:19" s="13" customFormat="1" ht="18" customHeight="1">
      <c r="A27" s="120" t="s">
        <v>52</v>
      </c>
      <c r="B27" s="42" t="str">
        <f>input1!B26</f>
        <v>3/4</v>
      </c>
      <c r="C27" s="56" t="str">
        <f>input1!C26</f>
        <v>07361</v>
      </c>
      <c r="D27" s="57" t="str">
        <f>input1!D26</f>
        <v>เด็กหญิงกัลยา  มุจรินทร์</v>
      </c>
      <c r="E27" s="58">
        <f>input1!E26</f>
        <v>2</v>
      </c>
      <c r="F27" s="73" t="str">
        <f t="shared" si="9"/>
        <v>หญิง</v>
      </c>
      <c r="G27" s="68">
        <f>input2!AF26</f>
        <v>5</v>
      </c>
      <c r="H27" s="71" t="str">
        <f t="shared" si="1"/>
        <v>ปกติ</v>
      </c>
      <c r="I27" s="70">
        <f>input2!AI26</f>
        <v>5</v>
      </c>
      <c r="J27" s="71" t="str">
        <f t="shared" si="2"/>
        <v>ปกติ</v>
      </c>
      <c r="K27" s="68">
        <f>input2!AM26</f>
        <v>5</v>
      </c>
      <c r="L27" s="71" t="str">
        <f t="shared" si="3"/>
        <v>ปกติ</v>
      </c>
      <c r="M27" s="70">
        <f>input2!AQ26</f>
        <v>6</v>
      </c>
      <c r="N27" s="71" t="str">
        <f t="shared" si="4"/>
        <v>ปกติ</v>
      </c>
      <c r="O27" s="68">
        <f>input2!AS26</f>
        <v>13</v>
      </c>
      <c r="P27" s="72" t="str">
        <f t="shared" si="5"/>
        <v>มีจุดแข็ง</v>
      </c>
      <c r="Q27" s="69">
        <f t="shared" si="6"/>
        <v>34</v>
      </c>
      <c r="R27" s="90">
        <f t="shared" si="7"/>
        <v>34</v>
      </c>
      <c r="S27" s="86" t="str">
        <f t="shared" si="8"/>
        <v>ปกติ</v>
      </c>
    </row>
    <row r="28" spans="1:19" s="13" customFormat="1" ht="18" customHeight="1">
      <c r="A28" s="120" t="s">
        <v>0</v>
      </c>
      <c r="B28" s="42" t="str">
        <f>input1!B27</f>
        <v>3/4</v>
      </c>
      <c r="C28" s="56" t="str">
        <f>input1!C27</f>
        <v>07362</v>
      </c>
      <c r="D28" s="57" t="str">
        <f>input1!D27</f>
        <v>เด็กหญิงจิดาภา  ตาลประไพ</v>
      </c>
      <c r="E28" s="58">
        <f>input1!E27</f>
        <v>2</v>
      </c>
      <c r="F28" s="73" t="str">
        <f t="shared" si="9"/>
        <v>หญิง</v>
      </c>
      <c r="G28" s="68">
        <f>input2!AF27</f>
        <v>6</v>
      </c>
      <c r="H28" s="71" t="str">
        <f t="shared" si="1"/>
        <v>ปกติ</v>
      </c>
      <c r="I28" s="70">
        <f>input2!AI27</f>
        <v>5</v>
      </c>
      <c r="J28" s="71" t="str">
        <f t="shared" si="2"/>
        <v>ปกติ</v>
      </c>
      <c r="K28" s="68">
        <f>input2!AM27</f>
        <v>7</v>
      </c>
      <c r="L28" s="71" t="str">
        <f t="shared" si="3"/>
        <v>ปกติ</v>
      </c>
      <c r="M28" s="70">
        <f>input2!AQ27</f>
        <v>7</v>
      </c>
      <c r="N28" s="71" t="str">
        <f t="shared" si="4"/>
        <v>ปกติ</v>
      </c>
      <c r="O28" s="68">
        <f>input2!AS27</f>
        <v>13</v>
      </c>
      <c r="P28" s="72" t="str">
        <f t="shared" si="5"/>
        <v>มีจุดแข็ง</v>
      </c>
      <c r="Q28" s="69">
        <f t="shared" si="6"/>
        <v>38</v>
      </c>
      <c r="R28" s="90">
        <f t="shared" si="7"/>
        <v>38</v>
      </c>
      <c r="S28" s="86" t="str">
        <f t="shared" si="8"/>
        <v>ปกติ</v>
      </c>
    </row>
    <row r="29" spans="1:19" s="13" customFormat="1" ht="18" customHeight="1">
      <c r="A29" s="120" t="s">
        <v>1</v>
      </c>
      <c r="B29" s="42" t="str">
        <f>input1!B28</f>
        <v>3/4</v>
      </c>
      <c r="C29" s="56" t="str">
        <f>input1!C28</f>
        <v>07363</v>
      </c>
      <c r="D29" s="57" t="str">
        <f>input1!D28</f>
        <v>เด็กหญิงชุติมา  บุญประคม</v>
      </c>
      <c r="E29" s="58">
        <f>input1!E28</f>
        <v>2</v>
      </c>
      <c r="F29" s="73" t="str">
        <f t="shared" si="9"/>
        <v>หญิง</v>
      </c>
      <c r="G29" s="68">
        <f>input2!AF28</f>
        <v>7</v>
      </c>
      <c r="H29" s="71" t="str">
        <f t="shared" si="1"/>
        <v>ปกติ</v>
      </c>
      <c r="I29" s="70">
        <f>input2!AI28</f>
        <v>7</v>
      </c>
      <c r="J29" s="71" t="str">
        <f t="shared" si="2"/>
        <v>ปกติ</v>
      </c>
      <c r="K29" s="68">
        <f>input2!AM28</f>
        <v>7</v>
      </c>
      <c r="L29" s="71" t="str">
        <f t="shared" si="3"/>
        <v>ปกติ</v>
      </c>
      <c r="M29" s="70">
        <f>input2!AQ28</f>
        <v>7</v>
      </c>
      <c r="N29" s="71" t="str">
        <f t="shared" si="4"/>
        <v>ปกติ</v>
      </c>
      <c r="O29" s="68">
        <f>input2!AS28</f>
        <v>11</v>
      </c>
      <c r="P29" s="72" t="str">
        <f t="shared" si="5"/>
        <v>มีจุดแข็ง</v>
      </c>
      <c r="Q29" s="69">
        <f t="shared" si="6"/>
        <v>39</v>
      </c>
      <c r="R29" s="90">
        <f t="shared" si="7"/>
        <v>39</v>
      </c>
      <c r="S29" s="86" t="str">
        <f t="shared" si="8"/>
        <v>ปกติ</v>
      </c>
    </row>
    <row r="30" spans="1:19" s="13" customFormat="1" ht="18" customHeight="1" thickBot="1">
      <c r="A30" s="120" t="s">
        <v>2</v>
      </c>
      <c r="B30" s="43" t="str">
        <f>input1!B29</f>
        <v>3/4</v>
      </c>
      <c r="C30" s="77" t="str">
        <f>input1!C29</f>
        <v>07364</v>
      </c>
      <c r="D30" s="78" t="str">
        <f>input1!D29</f>
        <v>เด็กหญิงนัทชา  แสงเงิน</v>
      </c>
      <c r="E30" s="79">
        <f>input1!E29</f>
        <v>2</v>
      </c>
      <c r="F30" s="80" t="str">
        <f t="shared" si="9"/>
        <v>หญิง</v>
      </c>
      <c r="G30" s="68">
        <f>input2!AF29</f>
        <v>5</v>
      </c>
      <c r="H30" s="71" t="str">
        <f t="shared" si="1"/>
        <v>ปกติ</v>
      </c>
      <c r="I30" s="70">
        <f>input2!AI29</f>
        <v>5</v>
      </c>
      <c r="J30" s="71" t="str">
        <f t="shared" si="2"/>
        <v>ปกติ</v>
      </c>
      <c r="K30" s="68">
        <f>input2!AM29</f>
        <v>5</v>
      </c>
      <c r="L30" s="71" t="str">
        <f t="shared" si="3"/>
        <v>ปกติ</v>
      </c>
      <c r="M30" s="70">
        <f>input2!AQ29</f>
        <v>5</v>
      </c>
      <c r="N30" s="71" t="str">
        <f t="shared" si="4"/>
        <v>ปกติ</v>
      </c>
      <c r="O30" s="68">
        <f>input2!AS29</f>
        <v>14</v>
      </c>
      <c r="P30" s="72" t="str">
        <f t="shared" si="5"/>
        <v>มีจุดแข็ง</v>
      </c>
      <c r="Q30" s="69">
        <f t="shared" si="6"/>
        <v>34</v>
      </c>
      <c r="R30" s="90">
        <f t="shared" si="7"/>
        <v>34</v>
      </c>
      <c r="S30" s="86" t="str">
        <f t="shared" si="8"/>
        <v>ปกติ</v>
      </c>
    </row>
    <row r="31" spans="1:19" s="13" customFormat="1" ht="18" customHeight="1">
      <c r="A31" s="120" t="s">
        <v>3</v>
      </c>
      <c r="B31" s="42" t="str">
        <f>input1!B30</f>
        <v>3/4</v>
      </c>
      <c r="C31" s="56" t="str">
        <f>input1!C30</f>
        <v>07365</v>
      </c>
      <c r="D31" s="57" t="str">
        <f>input1!D30</f>
        <v>เด็กหญิงบุศญาณี  คล้ายสุบรรณ์</v>
      </c>
      <c r="E31" s="58">
        <f>input1!E30</f>
        <v>2</v>
      </c>
      <c r="F31" s="86" t="str">
        <f t="shared" si="9"/>
        <v>หญิง</v>
      </c>
      <c r="G31" s="68">
        <f>input2!AF30</f>
        <v>5</v>
      </c>
      <c r="H31" s="71" t="str">
        <f t="shared" si="1"/>
        <v>ปกติ</v>
      </c>
      <c r="I31" s="70">
        <f>input2!AI30</f>
        <v>6</v>
      </c>
      <c r="J31" s="71" t="str">
        <f t="shared" si="2"/>
        <v>ปกติ</v>
      </c>
      <c r="K31" s="68">
        <f>input2!AM30</f>
        <v>8</v>
      </c>
      <c r="L31" s="71" t="str">
        <f t="shared" si="3"/>
        <v>ปกติ</v>
      </c>
      <c r="M31" s="70">
        <f>input2!AQ30</f>
        <v>7</v>
      </c>
      <c r="N31" s="71" t="str">
        <f t="shared" si="4"/>
        <v>ปกติ</v>
      </c>
      <c r="O31" s="68">
        <f>input2!AS30</f>
        <v>8</v>
      </c>
      <c r="P31" s="72" t="str">
        <f t="shared" si="5"/>
        <v>ไม่มีจุดแข็ง</v>
      </c>
      <c r="Q31" s="69">
        <f t="shared" si="6"/>
        <v>34</v>
      </c>
      <c r="R31" s="90">
        <f t="shared" si="7"/>
        <v>34</v>
      </c>
      <c r="S31" s="86" t="str">
        <f t="shared" si="8"/>
        <v>ปกติ</v>
      </c>
    </row>
    <row r="32" spans="1:31" s="13" customFormat="1" ht="18" customHeight="1">
      <c r="A32" s="120" t="s">
        <v>4</v>
      </c>
      <c r="B32" s="42" t="str">
        <f>input1!B31</f>
        <v>3/4</v>
      </c>
      <c r="C32" s="56" t="str">
        <f>input1!C31</f>
        <v>07366</v>
      </c>
      <c r="D32" s="57" t="str">
        <f>input1!D31</f>
        <v>เด็กหญิงปภาวดี  ม่วงมี</v>
      </c>
      <c r="E32" s="58">
        <f>input1!E31</f>
        <v>2</v>
      </c>
      <c r="F32" s="73" t="str">
        <f t="shared" si="9"/>
        <v>หญิง</v>
      </c>
      <c r="G32" s="68">
        <f>input2!AF31</f>
        <v>7</v>
      </c>
      <c r="H32" s="71" t="str">
        <f t="shared" si="1"/>
        <v>ปกติ</v>
      </c>
      <c r="I32" s="70">
        <f>input2!AI31</f>
        <v>6</v>
      </c>
      <c r="J32" s="71" t="str">
        <f t="shared" si="2"/>
        <v>ปกติ</v>
      </c>
      <c r="K32" s="68">
        <f>input2!AM31</f>
        <v>7</v>
      </c>
      <c r="L32" s="71" t="str">
        <f t="shared" si="3"/>
        <v>ปกติ</v>
      </c>
      <c r="M32" s="70">
        <f>input2!AQ31</f>
        <v>6</v>
      </c>
      <c r="N32" s="71" t="str">
        <f t="shared" si="4"/>
        <v>ปกติ</v>
      </c>
      <c r="O32" s="68">
        <f>input2!AS31</f>
        <v>10</v>
      </c>
      <c r="P32" s="72" t="str">
        <f t="shared" si="5"/>
        <v>ไม่มีจุดแข็ง</v>
      </c>
      <c r="Q32" s="69">
        <f t="shared" si="6"/>
        <v>36</v>
      </c>
      <c r="R32" s="90">
        <f t="shared" si="7"/>
        <v>36</v>
      </c>
      <c r="S32" s="86" t="str">
        <f t="shared" si="8"/>
        <v>ปกติ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18" customHeight="1">
      <c r="A33" s="120" t="s">
        <v>5</v>
      </c>
      <c r="B33" s="42" t="str">
        <f>input1!B32</f>
        <v>3/4</v>
      </c>
      <c r="C33" s="56" t="str">
        <f>input1!C32</f>
        <v>07367</v>
      </c>
      <c r="D33" s="57" t="str">
        <f>input1!D32</f>
        <v>เด็กหญิงลลิตา  บากบั่น</v>
      </c>
      <c r="E33" s="58">
        <f>input1!E32</f>
        <v>2</v>
      </c>
      <c r="F33" s="73" t="str">
        <f t="shared" si="9"/>
        <v>หญิง</v>
      </c>
      <c r="G33" s="68">
        <f>input2!AF32</f>
        <v>5</v>
      </c>
      <c r="H33" s="71" t="str">
        <f t="shared" si="1"/>
        <v>ปกติ</v>
      </c>
      <c r="I33" s="70">
        <f>input2!AI32</f>
        <v>5</v>
      </c>
      <c r="J33" s="71" t="str">
        <f t="shared" si="2"/>
        <v>ปกติ</v>
      </c>
      <c r="K33" s="68">
        <f>input2!AM32</f>
        <v>7</v>
      </c>
      <c r="L33" s="71" t="str">
        <f t="shared" si="3"/>
        <v>ปกติ</v>
      </c>
      <c r="M33" s="70">
        <f>input2!AQ32</f>
        <v>7</v>
      </c>
      <c r="N33" s="71" t="str">
        <f t="shared" si="4"/>
        <v>ปกติ</v>
      </c>
      <c r="O33" s="68">
        <f>input2!AS32</f>
        <v>11</v>
      </c>
      <c r="P33" s="72" t="str">
        <f t="shared" si="5"/>
        <v>มีจุดแข็ง</v>
      </c>
      <c r="Q33" s="69">
        <f t="shared" si="6"/>
        <v>35</v>
      </c>
      <c r="R33" s="90">
        <f t="shared" si="7"/>
        <v>35</v>
      </c>
      <c r="S33" s="86" t="str">
        <f t="shared" si="8"/>
        <v>ปกติ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18" customHeight="1">
      <c r="A34" s="120" t="s">
        <v>6</v>
      </c>
      <c r="B34" s="42" t="str">
        <f>input1!B33</f>
        <v>3/4</v>
      </c>
      <c r="C34" s="56" t="str">
        <f>input1!C33</f>
        <v>07368</v>
      </c>
      <c r="D34" s="57" t="str">
        <f>input1!D33</f>
        <v>เด็กหญิงศรีสุดา  วิกาเงิน</v>
      </c>
      <c r="E34" s="58">
        <f>input1!E33</f>
        <v>2</v>
      </c>
      <c r="F34" s="73" t="str">
        <f t="shared" si="9"/>
        <v>หญิง</v>
      </c>
      <c r="G34" s="68">
        <f>input2!AF33</f>
        <v>6</v>
      </c>
      <c r="H34" s="71" t="str">
        <f t="shared" si="1"/>
        <v>ปกติ</v>
      </c>
      <c r="I34" s="70">
        <f>input2!AI33</f>
        <v>6</v>
      </c>
      <c r="J34" s="71" t="str">
        <f t="shared" si="2"/>
        <v>ปกติ</v>
      </c>
      <c r="K34" s="68">
        <f>input2!AM33</f>
        <v>7</v>
      </c>
      <c r="L34" s="71" t="str">
        <f t="shared" si="3"/>
        <v>ปกติ</v>
      </c>
      <c r="M34" s="70">
        <f>input2!AQ33</f>
        <v>5</v>
      </c>
      <c r="N34" s="71" t="str">
        <f t="shared" si="4"/>
        <v>ปกติ</v>
      </c>
      <c r="O34" s="68">
        <f>input2!AS33</f>
        <v>10</v>
      </c>
      <c r="P34" s="72" t="str">
        <f t="shared" si="5"/>
        <v>ไม่มีจุดแข็ง</v>
      </c>
      <c r="Q34" s="69">
        <f t="shared" si="6"/>
        <v>34</v>
      </c>
      <c r="R34" s="90">
        <f t="shared" si="7"/>
        <v>34</v>
      </c>
      <c r="S34" s="86" t="str">
        <f t="shared" si="8"/>
        <v>ปกติ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18" customHeight="1" thickBot="1">
      <c r="A35" s="120" t="s">
        <v>7</v>
      </c>
      <c r="B35" s="43" t="str">
        <f>input1!B34</f>
        <v>3/4</v>
      </c>
      <c r="C35" s="77" t="str">
        <f>input1!C34</f>
        <v>07369</v>
      </c>
      <c r="D35" s="78" t="str">
        <f>input1!D34</f>
        <v>เด็กหญิงสมใจ  สีทา</v>
      </c>
      <c r="E35" s="79">
        <f>input1!E34</f>
        <v>2</v>
      </c>
      <c r="F35" s="80" t="str">
        <f t="shared" si="9"/>
        <v>หญิง</v>
      </c>
      <c r="G35" s="68">
        <f>input2!AF34</f>
        <v>5</v>
      </c>
      <c r="H35" s="71" t="str">
        <f t="shared" si="1"/>
        <v>ปกติ</v>
      </c>
      <c r="I35" s="70">
        <f>input2!AI34</f>
        <v>5</v>
      </c>
      <c r="J35" s="71" t="str">
        <f t="shared" si="2"/>
        <v>ปกติ</v>
      </c>
      <c r="K35" s="68">
        <f>input2!AM34</f>
        <v>6</v>
      </c>
      <c r="L35" s="71" t="str">
        <f t="shared" si="3"/>
        <v>ปกติ</v>
      </c>
      <c r="M35" s="70">
        <f>input2!AQ34</f>
        <v>6</v>
      </c>
      <c r="N35" s="71" t="str">
        <f t="shared" si="4"/>
        <v>ปกติ</v>
      </c>
      <c r="O35" s="68">
        <f>input2!AS34</f>
        <v>11</v>
      </c>
      <c r="P35" s="72" t="str">
        <f t="shared" si="5"/>
        <v>มีจุดแข็ง</v>
      </c>
      <c r="Q35" s="69">
        <f t="shared" si="6"/>
        <v>33</v>
      </c>
      <c r="R35" s="90">
        <f t="shared" si="7"/>
        <v>33</v>
      </c>
      <c r="S35" s="86" t="str">
        <f t="shared" si="8"/>
        <v>ปกติ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3" customFormat="1" ht="18" customHeight="1" thickBot="1">
      <c r="A36" s="120" t="s">
        <v>8</v>
      </c>
      <c r="B36" s="43" t="str">
        <f>input1!B35</f>
        <v>3/4</v>
      </c>
      <c r="C36" s="77" t="str">
        <f>input1!C35</f>
        <v>07370</v>
      </c>
      <c r="D36" s="78" t="str">
        <f>input1!D35</f>
        <v>เด็กหญิงสุกันยา  ภูยาฟ้า</v>
      </c>
      <c r="E36" s="79">
        <f>input1!E35</f>
        <v>2</v>
      </c>
      <c r="F36" s="80" t="str">
        <f>IF(E36=1,"ชาย",IF(E36=2,"หญิง","-"))</f>
        <v>หญิง</v>
      </c>
      <c r="G36" s="68">
        <f>input2!AF35</f>
        <v>5</v>
      </c>
      <c r="H36" s="71" t="str">
        <f>IF(G36&gt;10,"เสี่ยง/มีปัญหา","ปกติ")</f>
        <v>ปกติ</v>
      </c>
      <c r="I36" s="70">
        <f>input2!AI35</f>
        <v>5</v>
      </c>
      <c r="J36" s="71" t="str">
        <f>IF(I36&gt;9,"เสี่ยง/มีปัญหา","ปกติ")</f>
        <v>ปกติ</v>
      </c>
      <c r="K36" s="68">
        <f>input2!AM35</f>
        <v>5</v>
      </c>
      <c r="L36" s="71" t="str">
        <f>IF(K36&gt;10,"เสี่ยง/มีปัญหา","ปกติ")</f>
        <v>ปกติ</v>
      </c>
      <c r="M36" s="70">
        <f>input2!AQ35</f>
        <v>5</v>
      </c>
      <c r="N36" s="71" t="str">
        <f>IF(M36&gt;9,"เสี่ยง/มีปัญหา","ปกติ")</f>
        <v>ปกติ</v>
      </c>
      <c r="O36" s="68">
        <f>input2!AS35</f>
        <v>12</v>
      </c>
      <c r="P36" s="72" t="str">
        <f>IF(O36&gt;10,"มีจุดแข็ง","ไม่มีจุดแข็ง")</f>
        <v>มีจุดแข็ง</v>
      </c>
      <c r="Q36" s="69">
        <f>G36+I36+K36+M36+O36</f>
        <v>32</v>
      </c>
      <c r="R36" s="90">
        <f>IF(Q36&lt;1,"-",Q36)</f>
        <v>32</v>
      </c>
      <c r="S36" s="86" t="str">
        <f>IF(R36&gt;48,"เสี่ยง/มีปัญหา","ปกติ")</f>
        <v>ปกติ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19" s="13" customFormat="1" ht="18" customHeight="1" thickBot="1">
      <c r="A37" s="120" t="s">
        <v>9</v>
      </c>
      <c r="B37" s="43" t="str">
        <f>input1!B36</f>
        <v>3/4</v>
      </c>
      <c r="C37" s="77" t="str">
        <f>input1!C36</f>
        <v>07371</v>
      </c>
      <c r="D37" s="78" t="str">
        <f>input1!D36</f>
        <v>เด็กหญิงสุมณฑา  สิงห์ทอง</v>
      </c>
      <c r="E37" s="79">
        <f>input1!E36</f>
        <v>2</v>
      </c>
      <c r="F37" s="80" t="str">
        <f>IF(E37=1,"ชาย",IF(E37=2,"หญิง","-"))</f>
        <v>หญิง</v>
      </c>
      <c r="G37" s="68">
        <f>input2!AF36</f>
        <v>5</v>
      </c>
      <c r="H37" s="71" t="str">
        <f>IF(G37&gt;10,"เสี่ยง/มีปัญหา","ปกติ")</f>
        <v>ปกติ</v>
      </c>
      <c r="I37" s="70">
        <f>input2!AI36</f>
        <v>5</v>
      </c>
      <c r="J37" s="71" t="str">
        <f>IF(I37&gt;9,"เสี่ยง/มีปัญหา","ปกติ")</f>
        <v>ปกติ</v>
      </c>
      <c r="K37" s="68">
        <f>input2!AM36</f>
        <v>6</v>
      </c>
      <c r="L37" s="71" t="str">
        <f>IF(K37&gt;10,"เสี่ยง/มีปัญหา","ปกติ")</f>
        <v>ปกติ</v>
      </c>
      <c r="M37" s="70">
        <f>input2!AQ36</f>
        <v>5</v>
      </c>
      <c r="N37" s="71" t="str">
        <f>IF(M37&gt;9,"เสี่ยง/มีปัญหา","ปกติ")</f>
        <v>ปกติ</v>
      </c>
      <c r="O37" s="68">
        <f>input2!AS36</f>
        <v>13</v>
      </c>
      <c r="P37" s="72" t="str">
        <f>IF(O37&gt;10,"มีจุดแข็ง","ไม่มีจุดแข็ง")</f>
        <v>มีจุดแข็ง</v>
      </c>
      <c r="Q37" s="69">
        <f>G37+I37+K37+M37+O37</f>
        <v>34</v>
      </c>
      <c r="R37" s="90">
        <f>IF(Q37&lt;1,"-",Q37)</f>
        <v>34</v>
      </c>
      <c r="S37" s="86" t="str">
        <f>IF(R37&gt;48,"เสี่ยง/มีปัญหา","ปกติ")</f>
        <v>ปกติ</v>
      </c>
    </row>
    <row r="38" ht="21" thickBot="1"/>
    <row r="39" spans="4:10" ht="27" thickBot="1">
      <c r="D39" s="53" t="s">
        <v>48</v>
      </c>
      <c r="E39" s="54"/>
      <c r="F39" s="54"/>
      <c r="G39" s="54"/>
      <c r="H39" s="54"/>
      <c r="I39" s="54"/>
      <c r="J39" s="55"/>
    </row>
  </sheetData>
  <sheetProtection/>
  <mergeCells count="9">
    <mergeCell ref="A2:F2"/>
    <mergeCell ref="G2:S2"/>
    <mergeCell ref="A3:F3"/>
    <mergeCell ref="G3:H3"/>
    <mergeCell ref="I3:J3"/>
    <mergeCell ref="K3:L3"/>
    <mergeCell ref="M3:N3"/>
    <mergeCell ref="O3:P3"/>
    <mergeCell ref="R3:S3"/>
  </mergeCells>
  <printOptions/>
  <pageMargins left="0.35433070866141736" right="0.15748031496062992" top="0.1968503937007874" bottom="0.1968503937007874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39"/>
  <sheetViews>
    <sheetView zoomScalePageLayoutView="0" workbookViewId="0" topLeftCell="A1">
      <selection activeCell="A1" sqref="A1:IV1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2.140625" style="2" customWidth="1"/>
    <col min="9" max="9" width="4.421875" style="2" customWidth="1"/>
    <col min="10" max="10" width="12.140625" style="2" customWidth="1"/>
    <col min="11" max="11" width="4.421875" style="2" customWidth="1"/>
    <col min="12" max="12" width="12.140625" style="2" customWidth="1"/>
    <col min="13" max="13" width="4.421875" style="2" customWidth="1"/>
    <col min="14" max="14" width="11.57421875" style="2" customWidth="1"/>
    <col min="15" max="15" width="4.421875" style="2" customWidth="1"/>
    <col min="16" max="16" width="10.57421875" style="2" customWidth="1"/>
    <col min="17" max="17" width="4.00390625" style="2" hidden="1" customWidth="1"/>
    <col min="18" max="18" width="4.00390625" style="2" customWidth="1"/>
    <col min="19" max="19" width="14.28125" style="2" customWidth="1"/>
    <col min="20" max="16384" width="9.140625" style="2" customWidth="1"/>
  </cols>
  <sheetData>
    <row r="1" ht="21" thickBot="1"/>
    <row r="2" spans="1:19" ht="21.75" customHeight="1" thickBot="1">
      <c r="A2" s="286" t="s">
        <v>19</v>
      </c>
      <c r="B2" s="288"/>
      <c r="C2" s="288"/>
      <c r="D2" s="288"/>
      <c r="E2" s="288"/>
      <c r="F2" s="287"/>
      <c r="G2" s="288" t="s">
        <v>38</v>
      </c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7"/>
    </row>
    <row r="3" spans="1:19" ht="22.5" customHeight="1" thickBot="1">
      <c r="A3" s="296" t="str">
        <f>input1!A2</f>
        <v>ชั้น ม.3/4 นายวิทูล  บินชัย / นางสาวอรวรรณ  อุดมสุข</v>
      </c>
      <c r="B3" s="295"/>
      <c r="C3" s="295"/>
      <c r="D3" s="295"/>
      <c r="E3" s="295"/>
      <c r="F3" s="297"/>
      <c r="G3" s="286" t="s">
        <v>30</v>
      </c>
      <c r="H3" s="287"/>
      <c r="I3" s="298" t="s">
        <v>31</v>
      </c>
      <c r="J3" s="298"/>
      <c r="K3" s="286" t="s">
        <v>32</v>
      </c>
      <c r="L3" s="287"/>
      <c r="M3" s="298" t="s">
        <v>33</v>
      </c>
      <c r="N3" s="298"/>
      <c r="O3" s="286" t="s">
        <v>34</v>
      </c>
      <c r="P3" s="287"/>
      <c r="Q3" s="59"/>
      <c r="R3" s="286" t="s">
        <v>35</v>
      </c>
      <c r="S3" s="287"/>
    </row>
    <row r="4" spans="1:19" ht="21.75" thickBot="1">
      <c r="A4" s="39" t="s">
        <v>14</v>
      </c>
      <c r="B4" s="40" t="s">
        <v>13</v>
      </c>
      <c r="C4" s="41" t="s">
        <v>15</v>
      </c>
      <c r="D4" s="40" t="s">
        <v>16</v>
      </c>
      <c r="E4" s="41" t="s">
        <v>17</v>
      </c>
      <c r="F4" s="60" t="s">
        <v>17</v>
      </c>
      <c r="G4" s="61" t="s">
        <v>28</v>
      </c>
      <c r="H4" s="62" t="s">
        <v>29</v>
      </c>
      <c r="I4" s="61" t="s">
        <v>28</v>
      </c>
      <c r="J4" s="63" t="s">
        <v>29</v>
      </c>
      <c r="K4" s="64" t="s">
        <v>28</v>
      </c>
      <c r="L4" s="62" t="s">
        <v>29</v>
      </c>
      <c r="M4" s="61" t="s">
        <v>28</v>
      </c>
      <c r="N4" s="63" t="s">
        <v>29</v>
      </c>
      <c r="O4" s="64" t="s">
        <v>28</v>
      </c>
      <c r="P4" s="65" t="s">
        <v>29</v>
      </c>
      <c r="Q4" s="66"/>
      <c r="R4" s="93" t="s">
        <v>28</v>
      </c>
      <c r="S4" s="40" t="s">
        <v>29</v>
      </c>
    </row>
    <row r="5" spans="1:19" s="13" customFormat="1" ht="18" customHeight="1" thickBot="1">
      <c r="A5" s="120" t="s">
        <v>57</v>
      </c>
      <c r="B5" s="42" t="str">
        <f>input1!B4</f>
        <v>3/4</v>
      </c>
      <c r="C5" s="56" t="str">
        <f>input1!C4</f>
        <v>07337</v>
      </c>
      <c r="D5" s="57" t="str">
        <f>input1!D4</f>
        <v>เด็กชายเจษฎาพร  สำราญ</v>
      </c>
      <c r="E5" s="58">
        <f>input1!E4</f>
        <v>1</v>
      </c>
      <c r="F5" s="67" t="str">
        <f>IF(E5=1,"ชาย",IF(E5=2,"หญิง","-"))</f>
        <v>ชาย</v>
      </c>
      <c r="G5" s="68">
        <f>input3!AF4</f>
        <v>11</v>
      </c>
      <c r="H5" s="71" t="str">
        <f>IF(G5&gt;10,"เสี่ยง/มีปัญหา","ปกติ")</f>
        <v>เสี่ยง/มีปัญหา</v>
      </c>
      <c r="I5" s="70">
        <f>input3!AI4</f>
        <v>11</v>
      </c>
      <c r="J5" s="71" t="str">
        <f>IF(I5&gt;9,"เสี่ยง/มีปัญหา","ปกติ")</f>
        <v>เสี่ยง/มีปัญหา</v>
      </c>
      <c r="K5" s="68">
        <f>input3!AM4</f>
        <v>9</v>
      </c>
      <c r="L5" s="71" t="str">
        <f>IF(K5&gt;10,"เสี่ยง/มีปัญหา","ปกติ")</f>
        <v>ปกติ</v>
      </c>
      <c r="M5" s="70">
        <f>input3!AQ4</f>
        <v>10</v>
      </c>
      <c r="N5" s="71" t="str">
        <f>IF(M5&gt;9,"เสี่ยง/มีปัญหา","ปกติ")</f>
        <v>เสี่ยง/มีปัญหา</v>
      </c>
      <c r="O5" s="68">
        <f>input3!AS4</f>
        <v>11</v>
      </c>
      <c r="P5" s="72" t="str">
        <f>IF(O5&gt;10,"มีจุดแข็ง","ไม่มีจุดแข็ง")</f>
        <v>มีจุดแข็ง</v>
      </c>
      <c r="Q5" s="69">
        <f>G5+I5+K5+M5+O5</f>
        <v>52</v>
      </c>
      <c r="R5" s="90">
        <f>IF(Q5&lt;1,"-",Q5)</f>
        <v>52</v>
      </c>
      <c r="S5" s="86" t="str">
        <f>IF(R5&gt;48,"เสี่ยง/มีปัญหา","ปกติ")</f>
        <v>เสี่ยง/มีปัญหา</v>
      </c>
    </row>
    <row r="6" spans="1:19" s="13" customFormat="1" ht="18" customHeight="1" thickBot="1">
      <c r="A6" s="120" t="s">
        <v>58</v>
      </c>
      <c r="B6" s="42" t="str">
        <f>input1!B5</f>
        <v>3/4</v>
      </c>
      <c r="C6" s="56" t="str">
        <f>input1!C5</f>
        <v>07338</v>
      </c>
      <c r="D6" s="57" t="str">
        <f>input1!D5</f>
        <v>เด็กชายณัฐกรณ์  เทียนสอาด</v>
      </c>
      <c r="E6" s="58">
        <f>input1!E5</f>
        <v>1</v>
      </c>
      <c r="F6" s="67" t="str">
        <f aca="true" t="shared" si="0" ref="F6:F17">IF(E6=1,"ชาย",IF(E6=2,"หญิง","-"))</f>
        <v>ชาย</v>
      </c>
      <c r="G6" s="68">
        <f>input3!AF5</f>
        <v>6</v>
      </c>
      <c r="H6" s="71" t="str">
        <f aca="true" t="shared" si="1" ref="H6:H35">IF(G6&gt;10,"เสี่ยง/มีปัญหา","ปกติ")</f>
        <v>ปกติ</v>
      </c>
      <c r="I6" s="70">
        <f>input3!AI5</f>
        <v>6</v>
      </c>
      <c r="J6" s="71" t="str">
        <f aca="true" t="shared" si="2" ref="J6:J35">IF(I6&gt;9,"เสี่ยง/มีปัญหา","ปกติ")</f>
        <v>ปกติ</v>
      </c>
      <c r="K6" s="68">
        <f>input3!AM5</f>
        <v>10</v>
      </c>
      <c r="L6" s="71" t="str">
        <f aca="true" t="shared" si="3" ref="L6:L35">IF(K6&gt;10,"เสี่ยง/มีปัญหา","ปกติ")</f>
        <v>ปกติ</v>
      </c>
      <c r="M6" s="70">
        <f>input3!AQ5</f>
        <v>7</v>
      </c>
      <c r="N6" s="71" t="str">
        <f aca="true" t="shared" si="4" ref="N6:N35">IF(M6&gt;9,"เสี่ยง/มีปัญหา","ปกติ")</f>
        <v>ปกติ</v>
      </c>
      <c r="O6" s="68">
        <f>input3!AS5</f>
        <v>9</v>
      </c>
      <c r="P6" s="72" t="str">
        <f aca="true" t="shared" si="5" ref="P6:P35">IF(O6&gt;10,"มีจุดแข็ง","ไม่มีจุดแข็ง")</f>
        <v>ไม่มีจุดแข็ง</v>
      </c>
      <c r="Q6" s="69">
        <f aca="true" t="shared" si="6" ref="Q6:Q35">G6+I6+K6+M6+O6</f>
        <v>38</v>
      </c>
      <c r="R6" s="90">
        <f aca="true" t="shared" si="7" ref="R6:R35">IF(Q6&lt;1,"-",Q6)</f>
        <v>38</v>
      </c>
      <c r="S6" s="86" t="str">
        <f aca="true" t="shared" si="8" ref="S6:S35">IF(R6&gt;48,"เสี่ยง/มีปัญหา","ปกติ")</f>
        <v>ปกติ</v>
      </c>
    </row>
    <row r="7" spans="1:19" s="13" customFormat="1" ht="18" customHeight="1" thickBot="1">
      <c r="A7" s="120" t="s">
        <v>59</v>
      </c>
      <c r="B7" s="42" t="str">
        <f>input1!B6</f>
        <v>3/4</v>
      </c>
      <c r="C7" s="56" t="str">
        <f>input1!C6</f>
        <v>07339</v>
      </c>
      <c r="D7" s="57" t="str">
        <f>input1!D6</f>
        <v>เด็กชายธนกร  พึ่งรอด</v>
      </c>
      <c r="E7" s="58">
        <f>input1!E6</f>
        <v>1</v>
      </c>
      <c r="F7" s="67" t="str">
        <f t="shared" si="0"/>
        <v>ชาย</v>
      </c>
      <c r="G7" s="68">
        <f>input3!AF6</f>
        <v>9</v>
      </c>
      <c r="H7" s="71" t="str">
        <f t="shared" si="1"/>
        <v>ปกติ</v>
      </c>
      <c r="I7" s="70">
        <f>input3!AI6</f>
        <v>8</v>
      </c>
      <c r="J7" s="71" t="str">
        <f t="shared" si="2"/>
        <v>ปกติ</v>
      </c>
      <c r="K7" s="68">
        <f>input3!AM6</f>
        <v>9</v>
      </c>
      <c r="L7" s="71" t="str">
        <f t="shared" si="3"/>
        <v>ปกติ</v>
      </c>
      <c r="M7" s="70">
        <f>input3!AQ6</f>
        <v>9</v>
      </c>
      <c r="N7" s="71" t="str">
        <f t="shared" si="4"/>
        <v>ปกติ</v>
      </c>
      <c r="O7" s="68">
        <f>input3!AS6</f>
        <v>11</v>
      </c>
      <c r="P7" s="72" t="str">
        <f t="shared" si="5"/>
        <v>มีจุดแข็ง</v>
      </c>
      <c r="Q7" s="69">
        <f t="shared" si="6"/>
        <v>46</v>
      </c>
      <c r="R7" s="90">
        <f t="shared" si="7"/>
        <v>46</v>
      </c>
      <c r="S7" s="86" t="str">
        <f t="shared" si="8"/>
        <v>ปกติ</v>
      </c>
    </row>
    <row r="8" spans="1:19" s="13" customFormat="1" ht="18" customHeight="1" thickBot="1">
      <c r="A8" s="120" t="s">
        <v>60</v>
      </c>
      <c r="B8" s="42" t="str">
        <f>input1!B7</f>
        <v>3/4</v>
      </c>
      <c r="C8" s="56" t="str">
        <f>input1!C7</f>
        <v>07340</v>
      </c>
      <c r="D8" s="57" t="str">
        <f>input1!D7</f>
        <v>เด็กชายธันวา  เครือผือ</v>
      </c>
      <c r="E8" s="58">
        <f>input1!E7</f>
        <v>1</v>
      </c>
      <c r="F8" s="67" t="str">
        <f t="shared" si="0"/>
        <v>ชาย</v>
      </c>
      <c r="G8" s="68">
        <f>input3!AF7</f>
        <v>8</v>
      </c>
      <c r="H8" s="71" t="str">
        <f t="shared" si="1"/>
        <v>ปกติ</v>
      </c>
      <c r="I8" s="70">
        <f>input3!AI7</f>
        <v>6</v>
      </c>
      <c r="J8" s="71" t="str">
        <f t="shared" si="2"/>
        <v>ปกติ</v>
      </c>
      <c r="K8" s="68">
        <f>input3!AM7</f>
        <v>8</v>
      </c>
      <c r="L8" s="71" t="str">
        <f t="shared" si="3"/>
        <v>ปกติ</v>
      </c>
      <c r="M8" s="70">
        <f>input3!AQ7</f>
        <v>9</v>
      </c>
      <c r="N8" s="71" t="str">
        <f t="shared" si="4"/>
        <v>ปกติ</v>
      </c>
      <c r="O8" s="68">
        <f>input3!AS7</f>
        <v>12</v>
      </c>
      <c r="P8" s="72" t="str">
        <f t="shared" si="5"/>
        <v>มีจุดแข็ง</v>
      </c>
      <c r="Q8" s="69">
        <f t="shared" si="6"/>
        <v>43</v>
      </c>
      <c r="R8" s="90">
        <f t="shared" si="7"/>
        <v>43</v>
      </c>
      <c r="S8" s="86" t="str">
        <f t="shared" si="8"/>
        <v>ปกติ</v>
      </c>
    </row>
    <row r="9" spans="1:19" s="13" customFormat="1" ht="18" customHeight="1" thickBot="1">
      <c r="A9" s="120" t="s">
        <v>61</v>
      </c>
      <c r="B9" s="42" t="str">
        <f>input1!B8</f>
        <v>3/4</v>
      </c>
      <c r="C9" s="56" t="str">
        <f>input1!C8</f>
        <v>07341</v>
      </c>
      <c r="D9" s="57" t="str">
        <f>input1!D8</f>
        <v>เด็กชายบวรวิทย์  เอกบัว</v>
      </c>
      <c r="E9" s="58">
        <f>input1!E8</f>
        <v>1</v>
      </c>
      <c r="F9" s="67" t="str">
        <f t="shared" si="0"/>
        <v>ชาย</v>
      </c>
      <c r="G9" s="68">
        <f>input3!AF8</f>
        <v>8</v>
      </c>
      <c r="H9" s="71" t="str">
        <f t="shared" si="1"/>
        <v>ปกติ</v>
      </c>
      <c r="I9" s="70">
        <f>input3!AI8</f>
        <v>8</v>
      </c>
      <c r="J9" s="71" t="str">
        <f t="shared" si="2"/>
        <v>ปกติ</v>
      </c>
      <c r="K9" s="68">
        <f>input3!AM8</f>
        <v>8</v>
      </c>
      <c r="L9" s="71" t="str">
        <f t="shared" si="3"/>
        <v>ปกติ</v>
      </c>
      <c r="M9" s="70">
        <f>input3!AQ8</f>
        <v>7</v>
      </c>
      <c r="N9" s="71" t="str">
        <f t="shared" si="4"/>
        <v>ปกติ</v>
      </c>
      <c r="O9" s="68">
        <f>input3!AS8</f>
        <v>11</v>
      </c>
      <c r="P9" s="72" t="str">
        <f t="shared" si="5"/>
        <v>มีจุดแข็ง</v>
      </c>
      <c r="Q9" s="69">
        <f t="shared" si="6"/>
        <v>42</v>
      </c>
      <c r="R9" s="90">
        <f t="shared" si="7"/>
        <v>42</v>
      </c>
      <c r="S9" s="86" t="str">
        <f t="shared" si="8"/>
        <v>ปกติ</v>
      </c>
    </row>
    <row r="10" spans="1:19" s="13" customFormat="1" ht="18" customHeight="1" thickBot="1">
      <c r="A10" s="120" t="s">
        <v>62</v>
      </c>
      <c r="B10" s="42" t="str">
        <f>input1!B9</f>
        <v>3/4</v>
      </c>
      <c r="C10" s="56" t="str">
        <f>input1!C9</f>
        <v>07342</v>
      </c>
      <c r="D10" s="57" t="str">
        <f>input1!D9</f>
        <v>เด็กชายปิยะพงษ์  จันทร์หงส์ประภา</v>
      </c>
      <c r="E10" s="58">
        <f>input1!E9</f>
        <v>1</v>
      </c>
      <c r="F10" s="67" t="str">
        <f t="shared" si="0"/>
        <v>ชาย</v>
      </c>
      <c r="G10" s="68">
        <f>input3!AF9</f>
        <v>7</v>
      </c>
      <c r="H10" s="71" t="str">
        <f t="shared" si="1"/>
        <v>ปกติ</v>
      </c>
      <c r="I10" s="70">
        <f>input3!AI9</f>
        <v>6</v>
      </c>
      <c r="J10" s="71" t="str">
        <f t="shared" si="2"/>
        <v>ปกติ</v>
      </c>
      <c r="K10" s="68">
        <f>input3!AM9</f>
        <v>10</v>
      </c>
      <c r="L10" s="71" t="str">
        <f t="shared" si="3"/>
        <v>ปกติ</v>
      </c>
      <c r="M10" s="70">
        <f>input3!AQ9</f>
        <v>8</v>
      </c>
      <c r="N10" s="71" t="str">
        <f t="shared" si="4"/>
        <v>ปกติ</v>
      </c>
      <c r="O10" s="68">
        <f>input3!AS9</f>
        <v>10</v>
      </c>
      <c r="P10" s="72" t="str">
        <f t="shared" si="5"/>
        <v>ไม่มีจุดแข็ง</v>
      </c>
      <c r="Q10" s="69">
        <f t="shared" si="6"/>
        <v>41</v>
      </c>
      <c r="R10" s="90">
        <f t="shared" si="7"/>
        <v>41</v>
      </c>
      <c r="S10" s="86" t="str">
        <f t="shared" si="8"/>
        <v>ปกติ</v>
      </c>
    </row>
    <row r="11" spans="1:19" s="13" customFormat="1" ht="18" customHeight="1" thickBot="1">
      <c r="A11" s="120" t="s">
        <v>63</v>
      </c>
      <c r="B11" s="42" t="str">
        <f>input1!B10</f>
        <v>3/4</v>
      </c>
      <c r="C11" s="56" t="str">
        <f>input1!C10</f>
        <v>07343</v>
      </c>
      <c r="D11" s="57" t="str">
        <f>input1!D10</f>
        <v>เด็กชายปุรเชษฐ์  ชินวงค์</v>
      </c>
      <c r="E11" s="58">
        <f>input1!E10</f>
        <v>1</v>
      </c>
      <c r="F11" s="67" t="str">
        <f t="shared" si="0"/>
        <v>ชาย</v>
      </c>
      <c r="G11" s="68">
        <f>input3!AF10</f>
        <v>7</v>
      </c>
      <c r="H11" s="71" t="str">
        <f t="shared" si="1"/>
        <v>ปกติ</v>
      </c>
      <c r="I11" s="70">
        <f>input3!AI10</f>
        <v>6</v>
      </c>
      <c r="J11" s="71" t="str">
        <f t="shared" si="2"/>
        <v>ปกติ</v>
      </c>
      <c r="K11" s="68">
        <f>input3!AM10</f>
        <v>8</v>
      </c>
      <c r="L11" s="71" t="str">
        <f t="shared" si="3"/>
        <v>ปกติ</v>
      </c>
      <c r="M11" s="70">
        <f>input3!AQ10</f>
        <v>7</v>
      </c>
      <c r="N11" s="71" t="str">
        <f t="shared" si="4"/>
        <v>ปกติ</v>
      </c>
      <c r="O11" s="68">
        <f>input3!AS10</f>
        <v>11</v>
      </c>
      <c r="P11" s="72" t="str">
        <f t="shared" si="5"/>
        <v>มีจุดแข็ง</v>
      </c>
      <c r="Q11" s="69">
        <f t="shared" si="6"/>
        <v>39</v>
      </c>
      <c r="R11" s="90">
        <f t="shared" si="7"/>
        <v>39</v>
      </c>
      <c r="S11" s="86" t="str">
        <f t="shared" si="8"/>
        <v>ปกติ</v>
      </c>
    </row>
    <row r="12" spans="1:19" s="13" customFormat="1" ht="18" customHeight="1" thickBot="1">
      <c r="A12" s="120" t="s">
        <v>64</v>
      </c>
      <c r="B12" s="42" t="str">
        <f>input1!B11</f>
        <v>3/4</v>
      </c>
      <c r="C12" s="56" t="str">
        <f>input1!C11</f>
        <v>07344</v>
      </c>
      <c r="D12" s="57" t="str">
        <f>input1!D11</f>
        <v>เด็กชายพงศพล  อินตานนท์</v>
      </c>
      <c r="E12" s="58">
        <f>input1!E11</f>
        <v>1</v>
      </c>
      <c r="F12" s="67" t="str">
        <f t="shared" si="0"/>
        <v>ชาย</v>
      </c>
      <c r="G12" s="68">
        <f>input3!AF11</f>
        <v>8</v>
      </c>
      <c r="H12" s="71" t="str">
        <f t="shared" si="1"/>
        <v>ปกติ</v>
      </c>
      <c r="I12" s="70">
        <f>input3!AI11</f>
        <v>5</v>
      </c>
      <c r="J12" s="71" t="str">
        <f t="shared" si="2"/>
        <v>ปกติ</v>
      </c>
      <c r="K12" s="68">
        <f>input3!AM11</f>
        <v>6</v>
      </c>
      <c r="L12" s="71" t="str">
        <f t="shared" si="3"/>
        <v>ปกติ</v>
      </c>
      <c r="M12" s="70">
        <f>input3!AQ11</f>
        <v>8</v>
      </c>
      <c r="N12" s="71" t="str">
        <f t="shared" si="4"/>
        <v>ปกติ</v>
      </c>
      <c r="O12" s="68">
        <f>input3!AS11</f>
        <v>12</v>
      </c>
      <c r="P12" s="72" t="str">
        <f t="shared" si="5"/>
        <v>มีจุดแข็ง</v>
      </c>
      <c r="Q12" s="69">
        <f t="shared" si="6"/>
        <v>39</v>
      </c>
      <c r="R12" s="90">
        <f t="shared" si="7"/>
        <v>39</v>
      </c>
      <c r="S12" s="86" t="str">
        <f t="shared" si="8"/>
        <v>ปกติ</v>
      </c>
    </row>
    <row r="13" spans="1:19" s="13" customFormat="1" ht="18" customHeight="1" thickBot="1">
      <c r="A13" s="120" t="s">
        <v>65</v>
      </c>
      <c r="B13" s="42" t="str">
        <f>input1!B12</f>
        <v>3/4</v>
      </c>
      <c r="C13" s="56" t="str">
        <f>input1!C12</f>
        <v>07345</v>
      </c>
      <c r="D13" s="57" t="str">
        <f>input1!D12</f>
        <v>เด็กชายพรเทพ  เจริญกุล</v>
      </c>
      <c r="E13" s="58">
        <f>input1!E12</f>
        <v>1</v>
      </c>
      <c r="F13" s="67" t="str">
        <f t="shared" si="0"/>
        <v>ชาย</v>
      </c>
      <c r="G13" s="68">
        <f>input3!AF12</f>
        <v>7</v>
      </c>
      <c r="H13" s="71" t="str">
        <f t="shared" si="1"/>
        <v>ปกติ</v>
      </c>
      <c r="I13" s="70">
        <f>input3!AI12</f>
        <v>5</v>
      </c>
      <c r="J13" s="71" t="str">
        <f t="shared" si="2"/>
        <v>ปกติ</v>
      </c>
      <c r="K13" s="68">
        <f>input3!AM12</f>
        <v>9</v>
      </c>
      <c r="L13" s="71" t="str">
        <f t="shared" si="3"/>
        <v>ปกติ</v>
      </c>
      <c r="M13" s="70">
        <f>input3!AQ12</f>
        <v>7</v>
      </c>
      <c r="N13" s="71" t="str">
        <f t="shared" si="4"/>
        <v>ปกติ</v>
      </c>
      <c r="O13" s="68">
        <f>input3!AS12</f>
        <v>10</v>
      </c>
      <c r="P13" s="72" t="str">
        <f t="shared" si="5"/>
        <v>ไม่มีจุดแข็ง</v>
      </c>
      <c r="Q13" s="69">
        <f t="shared" si="6"/>
        <v>38</v>
      </c>
      <c r="R13" s="90">
        <f t="shared" si="7"/>
        <v>38</v>
      </c>
      <c r="S13" s="86" t="str">
        <f t="shared" si="8"/>
        <v>ปกติ</v>
      </c>
    </row>
    <row r="14" spans="1:19" s="13" customFormat="1" ht="18" customHeight="1" thickBot="1">
      <c r="A14" s="120" t="s">
        <v>66</v>
      </c>
      <c r="B14" s="42" t="str">
        <f>input1!B13</f>
        <v>3/4</v>
      </c>
      <c r="C14" s="56" t="str">
        <f>input1!C13</f>
        <v>07346</v>
      </c>
      <c r="D14" s="57" t="str">
        <f>input1!D13</f>
        <v>เด็กชายภัทรวัต  ดวงชื่น</v>
      </c>
      <c r="E14" s="58">
        <f>input1!E13</f>
        <v>1</v>
      </c>
      <c r="F14" s="67" t="str">
        <f t="shared" si="0"/>
        <v>ชาย</v>
      </c>
      <c r="G14" s="68">
        <f>input3!AF13</f>
        <v>14</v>
      </c>
      <c r="H14" s="71" t="str">
        <f t="shared" si="1"/>
        <v>เสี่ยง/มีปัญหา</v>
      </c>
      <c r="I14" s="70">
        <f>input3!AI13</f>
        <v>14</v>
      </c>
      <c r="J14" s="71" t="str">
        <f t="shared" si="2"/>
        <v>เสี่ยง/มีปัญหา</v>
      </c>
      <c r="K14" s="68">
        <f>input3!AM13</f>
        <v>10</v>
      </c>
      <c r="L14" s="71" t="str">
        <f t="shared" si="3"/>
        <v>ปกติ</v>
      </c>
      <c r="M14" s="70">
        <f>input3!AQ13</f>
        <v>11</v>
      </c>
      <c r="N14" s="71" t="str">
        <f t="shared" si="4"/>
        <v>เสี่ยง/มีปัญหา</v>
      </c>
      <c r="O14" s="68">
        <f>input3!AS13</f>
        <v>13</v>
      </c>
      <c r="P14" s="72" t="str">
        <f t="shared" si="5"/>
        <v>มีจุดแข็ง</v>
      </c>
      <c r="Q14" s="69">
        <f t="shared" si="6"/>
        <v>62</v>
      </c>
      <c r="R14" s="90">
        <f t="shared" si="7"/>
        <v>62</v>
      </c>
      <c r="S14" s="86" t="str">
        <f t="shared" si="8"/>
        <v>เสี่ยง/มีปัญหา</v>
      </c>
    </row>
    <row r="15" spans="1:19" s="13" customFormat="1" ht="18" customHeight="1" thickBot="1">
      <c r="A15" s="120" t="s">
        <v>67</v>
      </c>
      <c r="B15" s="42" t="str">
        <f>input1!B14</f>
        <v>3/4</v>
      </c>
      <c r="C15" s="56" t="str">
        <f>input1!C14</f>
        <v>07347</v>
      </c>
      <c r="D15" s="57" t="str">
        <f>input1!D14</f>
        <v>เด็กชายภานุภัทร  สวัสดิ์รักษา</v>
      </c>
      <c r="E15" s="58">
        <f>input1!E14</f>
        <v>1</v>
      </c>
      <c r="F15" s="67" t="str">
        <f t="shared" si="0"/>
        <v>ชาย</v>
      </c>
      <c r="G15" s="68">
        <f>input3!AF14</f>
        <v>8</v>
      </c>
      <c r="H15" s="71" t="str">
        <f t="shared" si="1"/>
        <v>ปกติ</v>
      </c>
      <c r="I15" s="70">
        <f>input3!AI14</f>
        <v>8</v>
      </c>
      <c r="J15" s="71" t="str">
        <f t="shared" si="2"/>
        <v>ปกติ</v>
      </c>
      <c r="K15" s="68">
        <f>input3!AM14</f>
        <v>13</v>
      </c>
      <c r="L15" s="71" t="str">
        <f t="shared" si="3"/>
        <v>เสี่ยง/มีปัญหา</v>
      </c>
      <c r="M15" s="70">
        <f>input3!AQ14</f>
        <v>10</v>
      </c>
      <c r="N15" s="71" t="str">
        <f t="shared" si="4"/>
        <v>เสี่ยง/มีปัญหา</v>
      </c>
      <c r="O15" s="68">
        <f>input3!AS14</f>
        <v>9</v>
      </c>
      <c r="P15" s="72" t="str">
        <f t="shared" si="5"/>
        <v>ไม่มีจุดแข็ง</v>
      </c>
      <c r="Q15" s="69">
        <f t="shared" si="6"/>
        <v>48</v>
      </c>
      <c r="R15" s="90">
        <f t="shared" si="7"/>
        <v>48</v>
      </c>
      <c r="S15" s="86" t="str">
        <f t="shared" si="8"/>
        <v>ปกติ</v>
      </c>
    </row>
    <row r="16" spans="1:19" s="13" customFormat="1" ht="18" customHeight="1" thickBot="1">
      <c r="A16" s="120" t="s">
        <v>68</v>
      </c>
      <c r="B16" s="42" t="str">
        <f>input1!B15</f>
        <v>3/4</v>
      </c>
      <c r="C16" s="56" t="str">
        <f>input1!C15</f>
        <v>07348</v>
      </c>
      <c r="D16" s="57" t="str">
        <f>input1!D15</f>
        <v>เด็กชายภูริภัทร  แสนโท</v>
      </c>
      <c r="E16" s="58">
        <f>input1!E15</f>
        <v>1</v>
      </c>
      <c r="F16" s="67" t="str">
        <f t="shared" si="0"/>
        <v>ชาย</v>
      </c>
      <c r="G16" s="68">
        <f>input3!AF15</f>
        <v>5</v>
      </c>
      <c r="H16" s="71" t="str">
        <f t="shared" si="1"/>
        <v>ปกติ</v>
      </c>
      <c r="I16" s="70">
        <f>input3!AI15</f>
        <v>6</v>
      </c>
      <c r="J16" s="71" t="str">
        <f t="shared" si="2"/>
        <v>ปกติ</v>
      </c>
      <c r="K16" s="68">
        <f>input3!AM15</f>
        <v>8</v>
      </c>
      <c r="L16" s="71" t="str">
        <f t="shared" si="3"/>
        <v>ปกติ</v>
      </c>
      <c r="M16" s="70">
        <f>input3!AQ15</f>
        <v>8</v>
      </c>
      <c r="N16" s="71" t="str">
        <f t="shared" si="4"/>
        <v>ปกติ</v>
      </c>
      <c r="O16" s="68">
        <f>input3!AS15</f>
        <v>12</v>
      </c>
      <c r="P16" s="72" t="str">
        <f t="shared" si="5"/>
        <v>มีจุดแข็ง</v>
      </c>
      <c r="Q16" s="69">
        <f t="shared" si="6"/>
        <v>39</v>
      </c>
      <c r="R16" s="90">
        <f t="shared" si="7"/>
        <v>39</v>
      </c>
      <c r="S16" s="86" t="str">
        <f t="shared" si="8"/>
        <v>ปกติ</v>
      </c>
    </row>
    <row r="17" spans="1:19" s="13" customFormat="1" ht="18" customHeight="1">
      <c r="A17" s="120" t="s">
        <v>69</v>
      </c>
      <c r="B17" s="42" t="str">
        <f>input1!B16</f>
        <v>3/4</v>
      </c>
      <c r="C17" s="56" t="str">
        <f>input1!C16</f>
        <v>07350</v>
      </c>
      <c r="D17" s="57" t="str">
        <f>input1!D16</f>
        <v>เด็กชายศรราม  แซ่จี</v>
      </c>
      <c r="E17" s="58">
        <f>input1!E16</f>
        <v>1</v>
      </c>
      <c r="F17" s="67" t="str">
        <f t="shared" si="0"/>
        <v>ชาย</v>
      </c>
      <c r="G17" s="68">
        <f>input3!AF16</f>
        <v>8</v>
      </c>
      <c r="H17" s="71" t="str">
        <f t="shared" si="1"/>
        <v>ปกติ</v>
      </c>
      <c r="I17" s="70">
        <f>input3!AI16</f>
        <v>6</v>
      </c>
      <c r="J17" s="71" t="str">
        <f t="shared" si="2"/>
        <v>ปกติ</v>
      </c>
      <c r="K17" s="68">
        <f>input3!AM16</f>
        <v>11</v>
      </c>
      <c r="L17" s="71" t="str">
        <f t="shared" si="3"/>
        <v>เสี่ยง/มีปัญหา</v>
      </c>
      <c r="M17" s="70">
        <f>input3!AQ16</f>
        <v>12</v>
      </c>
      <c r="N17" s="71" t="str">
        <f t="shared" si="4"/>
        <v>เสี่ยง/มีปัญหา</v>
      </c>
      <c r="O17" s="68">
        <f>input3!AS16</f>
        <v>14</v>
      </c>
      <c r="P17" s="72" t="str">
        <f t="shared" si="5"/>
        <v>มีจุดแข็ง</v>
      </c>
      <c r="Q17" s="69">
        <f t="shared" si="6"/>
        <v>51</v>
      </c>
      <c r="R17" s="90">
        <f t="shared" si="7"/>
        <v>51</v>
      </c>
      <c r="S17" s="86" t="str">
        <f t="shared" si="8"/>
        <v>เสี่ยง/มีปัญหา</v>
      </c>
    </row>
    <row r="18" spans="1:19" s="13" customFormat="1" ht="18" customHeight="1">
      <c r="A18" s="120" t="s">
        <v>70</v>
      </c>
      <c r="B18" s="42" t="str">
        <f>input1!B17</f>
        <v>3/4</v>
      </c>
      <c r="C18" s="56" t="str">
        <f>input1!C17</f>
        <v>07351</v>
      </c>
      <c r="D18" s="57" t="str">
        <f>input1!D17</f>
        <v>เด็กชายศิววงศ์  เสริมสวัสดิ์กุล</v>
      </c>
      <c r="E18" s="58">
        <f>input1!E17</f>
        <v>1</v>
      </c>
      <c r="F18" s="73" t="str">
        <f aca="true" t="shared" si="9" ref="F18:F35">IF(E18=1,"ชาย",IF(E18=2,"หญิง","-"))</f>
        <v>ชาย</v>
      </c>
      <c r="G18" s="68">
        <f>input3!AF17</f>
        <v>5</v>
      </c>
      <c r="H18" s="71" t="str">
        <f t="shared" si="1"/>
        <v>ปกติ</v>
      </c>
      <c r="I18" s="70">
        <f>input3!AI17</f>
        <v>6</v>
      </c>
      <c r="J18" s="71" t="str">
        <f t="shared" si="2"/>
        <v>ปกติ</v>
      </c>
      <c r="K18" s="68">
        <f>input3!AM17</f>
        <v>5</v>
      </c>
      <c r="L18" s="71" t="str">
        <f t="shared" si="3"/>
        <v>ปกติ</v>
      </c>
      <c r="M18" s="70">
        <f>input3!AQ17</f>
        <v>5</v>
      </c>
      <c r="N18" s="71" t="str">
        <f t="shared" si="4"/>
        <v>ปกติ</v>
      </c>
      <c r="O18" s="68">
        <f>input3!AS17</f>
        <v>14</v>
      </c>
      <c r="P18" s="72" t="str">
        <f t="shared" si="5"/>
        <v>มีจุดแข็ง</v>
      </c>
      <c r="Q18" s="69">
        <f t="shared" si="6"/>
        <v>35</v>
      </c>
      <c r="R18" s="90">
        <f t="shared" si="7"/>
        <v>35</v>
      </c>
      <c r="S18" s="86" t="str">
        <f t="shared" si="8"/>
        <v>ปกติ</v>
      </c>
    </row>
    <row r="19" spans="1:19" s="13" customFormat="1" ht="18" customHeight="1">
      <c r="A19" s="120" t="s">
        <v>71</v>
      </c>
      <c r="B19" s="42" t="str">
        <f>input1!B18</f>
        <v>3/4</v>
      </c>
      <c r="C19" s="56" t="str">
        <f>input1!C18</f>
        <v>07352</v>
      </c>
      <c r="D19" s="57" t="str">
        <f>input1!D18</f>
        <v>เด็กชายสัมภาพ  พระเกตุ</v>
      </c>
      <c r="E19" s="58">
        <f>input1!E18</f>
        <v>1</v>
      </c>
      <c r="F19" s="73" t="str">
        <f t="shared" si="9"/>
        <v>ชาย</v>
      </c>
      <c r="G19" s="68">
        <f>input3!AF18</f>
        <v>8</v>
      </c>
      <c r="H19" s="71" t="str">
        <f t="shared" si="1"/>
        <v>ปกติ</v>
      </c>
      <c r="I19" s="70">
        <f>input3!AI18</f>
        <v>6</v>
      </c>
      <c r="J19" s="71" t="str">
        <f t="shared" si="2"/>
        <v>ปกติ</v>
      </c>
      <c r="K19" s="68">
        <f>input3!AM18</f>
        <v>10</v>
      </c>
      <c r="L19" s="71" t="str">
        <f t="shared" si="3"/>
        <v>ปกติ</v>
      </c>
      <c r="M19" s="70">
        <f>input3!AQ18</f>
        <v>8</v>
      </c>
      <c r="N19" s="71" t="str">
        <f t="shared" si="4"/>
        <v>ปกติ</v>
      </c>
      <c r="O19" s="68">
        <f>input3!AS18</f>
        <v>14</v>
      </c>
      <c r="P19" s="72" t="str">
        <f t="shared" si="5"/>
        <v>มีจุดแข็ง</v>
      </c>
      <c r="Q19" s="69">
        <f t="shared" si="6"/>
        <v>46</v>
      </c>
      <c r="R19" s="90">
        <f t="shared" si="7"/>
        <v>46</v>
      </c>
      <c r="S19" s="86" t="str">
        <f t="shared" si="8"/>
        <v>ปกติ</v>
      </c>
    </row>
    <row r="20" spans="1:19" s="13" customFormat="1" ht="18" customHeight="1">
      <c r="A20" s="120" t="s">
        <v>72</v>
      </c>
      <c r="B20" s="42" t="str">
        <f>input1!B19</f>
        <v>3/4</v>
      </c>
      <c r="C20" s="56" t="str">
        <f>input1!C19</f>
        <v>07353</v>
      </c>
      <c r="D20" s="57" t="str">
        <f>input1!D19</f>
        <v>เด็กชายสุขเกษม  พวงประดับ</v>
      </c>
      <c r="E20" s="58">
        <f>input1!E19</f>
        <v>1</v>
      </c>
      <c r="F20" s="73" t="str">
        <f t="shared" si="9"/>
        <v>ชาย</v>
      </c>
      <c r="G20" s="68">
        <f>input3!AF19</f>
        <v>6</v>
      </c>
      <c r="H20" s="71" t="str">
        <f t="shared" si="1"/>
        <v>ปกติ</v>
      </c>
      <c r="I20" s="70">
        <f>input3!AI19</f>
        <v>5</v>
      </c>
      <c r="J20" s="71" t="str">
        <f t="shared" si="2"/>
        <v>ปกติ</v>
      </c>
      <c r="K20" s="68">
        <f>input3!AM19</f>
        <v>12</v>
      </c>
      <c r="L20" s="71" t="str">
        <f t="shared" si="3"/>
        <v>เสี่ยง/มีปัญหา</v>
      </c>
      <c r="M20" s="70">
        <f>input3!AQ19</f>
        <v>6</v>
      </c>
      <c r="N20" s="71" t="str">
        <f t="shared" si="4"/>
        <v>ปกติ</v>
      </c>
      <c r="O20" s="68">
        <f>input3!AS19</f>
        <v>12</v>
      </c>
      <c r="P20" s="72" t="str">
        <f t="shared" si="5"/>
        <v>มีจุดแข็ง</v>
      </c>
      <c r="Q20" s="69">
        <f t="shared" si="6"/>
        <v>41</v>
      </c>
      <c r="R20" s="90">
        <f t="shared" si="7"/>
        <v>41</v>
      </c>
      <c r="S20" s="86" t="str">
        <f t="shared" si="8"/>
        <v>ปกติ</v>
      </c>
    </row>
    <row r="21" spans="1:19" s="13" customFormat="1" ht="18" customHeight="1" thickBot="1">
      <c r="A21" s="120" t="s">
        <v>22</v>
      </c>
      <c r="B21" s="43" t="str">
        <f>input1!B20</f>
        <v>3/4</v>
      </c>
      <c r="C21" s="77" t="str">
        <f>input1!C20</f>
        <v>07354</v>
      </c>
      <c r="D21" s="78" t="str">
        <f>input1!D20</f>
        <v>เด็กชายสุรเชษฐ์  ขุนพิลึก</v>
      </c>
      <c r="E21" s="79">
        <f>input1!E20</f>
        <v>1</v>
      </c>
      <c r="F21" s="80" t="str">
        <f t="shared" si="9"/>
        <v>ชาย</v>
      </c>
      <c r="G21" s="68">
        <f>input3!AF20</f>
        <v>6</v>
      </c>
      <c r="H21" s="71" t="str">
        <f t="shared" si="1"/>
        <v>ปกติ</v>
      </c>
      <c r="I21" s="70">
        <f>input3!AI20</f>
        <v>9</v>
      </c>
      <c r="J21" s="71" t="str">
        <f t="shared" si="2"/>
        <v>ปกติ</v>
      </c>
      <c r="K21" s="68">
        <f>input3!AM20</f>
        <v>15</v>
      </c>
      <c r="L21" s="71" t="str">
        <f t="shared" si="3"/>
        <v>เสี่ยง/มีปัญหา</v>
      </c>
      <c r="M21" s="70">
        <f>input3!AQ20</f>
        <v>8</v>
      </c>
      <c r="N21" s="71" t="str">
        <f t="shared" si="4"/>
        <v>ปกติ</v>
      </c>
      <c r="O21" s="68">
        <f>input3!AS20</f>
        <v>9</v>
      </c>
      <c r="P21" s="72" t="str">
        <f t="shared" si="5"/>
        <v>ไม่มีจุดแข็ง</v>
      </c>
      <c r="Q21" s="69">
        <f t="shared" si="6"/>
        <v>47</v>
      </c>
      <c r="R21" s="90">
        <f t="shared" si="7"/>
        <v>47</v>
      </c>
      <c r="S21" s="86" t="str">
        <f t="shared" si="8"/>
        <v>ปกติ</v>
      </c>
    </row>
    <row r="22" spans="1:19" s="13" customFormat="1" ht="18" customHeight="1">
      <c r="A22" s="120" t="s">
        <v>23</v>
      </c>
      <c r="B22" s="42" t="str">
        <f>input1!B21</f>
        <v>3/4</v>
      </c>
      <c r="C22" s="56" t="str">
        <f>input1!C21</f>
        <v>07355</v>
      </c>
      <c r="D22" s="57" t="str">
        <f>input1!D21</f>
        <v>เด็กชายสุรพัศ  ประมูล</v>
      </c>
      <c r="E22" s="58">
        <f>input1!E21</f>
        <v>1</v>
      </c>
      <c r="F22" s="86" t="str">
        <f t="shared" si="9"/>
        <v>ชาย</v>
      </c>
      <c r="G22" s="68">
        <f>input3!AF21</f>
        <v>8</v>
      </c>
      <c r="H22" s="71" t="str">
        <f t="shared" si="1"/>
        <v>ปกติ</v>
      </c>
      <c r="I22" s="70">
        <f>input3!AI21</f>
        <v>9</v>
      </c>
      <c r="J22" s="71" t="str">
        <f t="shared" si="2"/>
        <v>ปกติ</v>
      </c>
      <c r="K22" s="68">
        <f>input3!AM21</f>
        <v>10</v>
      </c>
      <c r="L22" s="71" t="str">
        <f t="shared" si="3"/>
        <v>ปกติ</v>
      </c>
      <c r="M22" s="70">
        <f>input3!AQ21</f>
        <v>9</v>
      </c>
      <c r="N22" s="71" t="str">
        <f t="shared" si="4"/>
        <v>ปกติ</v>
      </c>
      <c r="O22" s="68">
        <f>input3!AS21</f>
        <v>10</v>
      </c>
      <c r="P22" s="72" t="str">
        <f t="shared" si="5"/>
        <v>ไม่มีจุดแข็ง</v>
      </c>
      <c r="Q22" s="69">
        <f t="shared" si="6"/>
        <v>46</v>
      </c>
      <c r="R22" s="90">
        <f t="shared" si="7"/>
        <v>46</v>
      </c>
      <c r="S22" s="86" t="str">
        <f t="shared" si="8"/>
        <v>ปกติ</v>
      </c>
    </row>
    <row r="23" spans="1:19" s="13" customFormat="1" ht="18" customHeight="1">
      <c r="A23" s="120" t="s">
        <v>24</v>
      </c>
      <c r="B23" s="42" t="str">
        <f>input1!B22</f>
        <v>3/4</v>
      </c>
      <c r="C23" s="56" t="str">
        <f>input1!C22</f>
        <v>07356</v>
      </c>
      <c r="D23" s="57" t="str">
        <f>input1!D22</f>
        <v>เด็กชายอดิสรณ์  จานลาน</v>
      </c>
      <c r="E23" s="58">
        <f>input1!E22</f>
        <v>1</v>
      </c>
      <c r="F23" s="73" t="str">
        <f t="shared" si="9"/>
        <v>ชาย</v>
      </c>
      <c r="G23" s="68">
        <f>input3!AF22</f>
        <v>9</v>
      </c>
      <c r="H23" s="71" t="str">
        <f t="shared" si="1"/>
        <v>ปกติ</v>
      </c>
      <c r="I23" s="70">
        <f>input3!AI22</f>
        <v>6</v>
      </c>
      <c r="J23" s="71" t="str">
        <f t="shared" si="2"/>
        <v>ปกติ</v>
      </c>
      <c r="K23" s="68">
        <f>input3!AM22</f>
        <v>12</v>
      </c>
      <c r="L23" s="71" t="str">
        <f t="shared" si="3"/>
        <v>เสี่ยง/มีปัญหา</v>
      </c>
      <c r="M23" s="70">
        <f>input3!AQ22</f>
        <v>8</v>
      </c>
      <c r="N23" s="71" t="str">
        <f t="shared" si="4"/>
        <v>ปกติ</v>
      </c>
      <c r="O23" s="68">
        <f>input3!AS22</f>
        <v>9</v>
      </c>
      <c r="P23" s="72" t="str">
        <f t="shared" si="5"/>
        <v>ไม่มีจุดแข็ง</v>
      </c>
      <c r="Q23" s="69">
        <f t="shared" si="6"/>
        <v>44</v>
      </c>
      <c r="R23" s="90">
        <f t="shared" si="7"/>
        <v>44</v>
      </c>
      <c r="S23" s="86" t="str">
        <f t="shared" si="8"/>
        <v>ปกติ</v>
      </c>
    </row>
    <row r="24" spans="1:19" s="13" customFormat="1" ht="18" customHeight="1">
      <c r="A24" s="120" t="s">
        <v>49</v>
      </c>
      <c r="B24" s="42" t="str">
        <f>input1!B23</f>
        <v>3/4</v>
      </c>
      <c r="C24" s="56" t="str">
        <f>input1!C23</f>
        <v>07359</v>
      </c>
      <c r="D24" s="57" t="str">
        <f>input1!D23</f>
        <v>เด็กชายอโนชา  โพธิ์หวี</v>
      </c>
      <c r="E24" s="58">
        <f>input1!E23</f>
        <v>1</v>
      </c>
      <c r="F24" s="73" t="str">
        <f t="shared" si="9"/>
        <v>ชาย</v>
      </c>
      <c r="G24" s="68">
        <f>input3!AF23</f>
        <v>7</v>
      </c>
      <c r="H24" s="71" t="str">
        <f t="shared" si="1"/>
        <v>ปกติ</v>
      </c>
      <c r="I24" s="70">
        <f>input3!AI23</f>
        <v>6</v>
      </c>
      <c r="J24" s="71" t="str">
        <f t="shared" si="2"/>
        <v>ปกติ</v>
      </c>
      <c r="K24" s="68">
        <f>input3!AM23</f>
        <v>9</v>
      </c>
      <c r="L24" s="71" t="str">
        <f t="shared" si="3"/>
        <v>ปกติ</v>
      </c>
      <c r="M24" s="70">
        <f>input3!AQ23</f>
        <v>8</v>
      </c>
      <c r="N24" s="71" t="str">
        <f t="shared" si="4"/>
        <v>ปกติ</v>
      </c>
      <c r="O24" s="68">
        <f>input3!AS23</f>
        <v>13</v>
      </c>
      <c r="P24" s="72" t="str">
        <f t="shared" si="5"/>
        <v>มีจุดแข็ง</v>
      </c>
      <c r="Q24" s="69">
        <f t="shared" si="6"/>
        <v>43</v>
      </c>
      <c r="R24" s="90">
        <f t="shared" si="7"/>
        <v>43</v>
      </c>
      <c r="S24" s="86" t="str">
        <f t="shared" si="8"/>
        <v>ปกติ</v>
      </c>
    </row>
    <row r="25" spans="1:19" s="13" customFormat="1" ht="18" customHeight="1">
      <c r="A25" s="120" t="s">
        <v>50</v>
      </c>
      <c r="B25" s="42" t="str">
        <f>input1!B24</f>
        <v>3/4</v>
      </c>
      <c r="C25" s="56" t="str">
        <f>input1!C24</f>
        <v>07468</v>
      </c>
      <c r="D25" s="57" t="str">
        <f>input1!D24</f>
        <v>เด็กชายธนภูมิ  นุ่มมาก</v>
      </c>
      <c r="E25" s="58">
        <f>input1!E24</f>
        <v>1</v>
      </c>
      <c r="F25" s="73" t="str">
        <f>IF(E25=1,"ชาย",IF(E25=2,"หญิง","-"))</f>
        <v>ชาย</v>
      </c>
      <c r="G25" s="68">
        <f>input3!AF24</f>
        <v>6</v>
      </c>
      <c r="H25" s="71" t="str">
        <f t="shared" si="1"/>
        <v>ปกติ</v>
      </c>
      <c r="I25" s="70">
        <f>input3!AI24</f>
        <v>5</v>
      </c>
      <c r="J25" s="71" t="str">
        <f t="shared" si="2"/>
        <v>ปกติ</v>
      </c>
      <c r="K25" s="68">
        <f>input3!AM24</f>
        <v>5</v>
      </c>
      <c r="L25" s="71" t="str">
        <f t="shared" si="3"/>
        <v>ปกติ</v>
      </c>
      <c r="M25" s="70">
        <f>input3!AQ24</f>
        <v>7</v>
      </c>
      <c r="N25" s="71" t="str">
        <f t="shared" si="4"/>
        <v>ปกติ</v>
      </c>
      <c r="O25" s="68">
        <f>input3!AS24</f>
        <v>14</v>
      </c>
      <c r="P25" s="72" t="str">
        <f t="shared" si="5"/>
        <v>มีจุดแข็ง</v>
      </c>
      <c r="Q25" s="69">
        <f t="shared" si="6"/>
        <v>37</v>
      </c>
      <c r="R25" s="90">
        <f t="shared" si="7"/>
        <v>37</v>
      </c>
      <c r="S25" s="86" t="str">
        <f t="shared" si="8"/>
        <v>ปกติ</v>
      </c>
    </row>
    <row r="26" spans="1:19" s="13" customFormat="1" ht="18" customHeight="1">
      <c r="A26" s="120" t="s">
        <v>51</v>
      </c>
      <c r="B26" s="42" t="str">
        <f>input1!B24</f>
        <v>3/4</v>
      </c>
      <c r="C26" s="56" t="str">
        <f>input1!C24</f>
        <v>07468</v>
      </c>
      <c r="D26" s="57" t="str">
        <f>input1!D24</f>
        <v>เด็กชายธนภูมิ  นุ่มมาก</v>
      </c>
      <c r="E26" s="58">
        <f>input1!E24</f>
        <v>1</v>
      </c>
      <c r="F26" s="86" t="str">
        <f t="shared" si="9"/>
        <v>ชาย</v>
      </c>
      <c r="G26" s="68">
        <f>input3!AF25</f>
        <v>8</v>
      </c>
      <c r="H26" s="71" t="str">
        <f t="shared" si="1"/>
        <v>ปกติ</v>
      </c>
      <c r="I26" s="70">
        <f>input3!AI25</f>
        <v>6</v>
      </c>
      <c r="J26" s="71" t="str">
        <f t="shared" si="2"/>
        <v>ปกติ</v>
      </c>
      <c r="K26" s="68">
        <f>input3!AM25</f>
        <v>8</v>
      </c>
      <c r="L26" s="71" t="str">
        <f t="shared" si="3"/>
        <v>ปกติ</v>
      </c>
      <c r="M26" s="70">
        <f>input3!AQ25</f>
        <v>9</v>
      </c>
      <c r="N26" s="71" t="str">
        <f t="shared" si="4"/>
        <v>ปกติ</v>
      </c>
      <c r="O26" s="68">
        <f>input3!AS25</f>
        <v>12</v>
      </c>
      <c r="P26" s="72" t="str">
        <f t="shared" si="5"/>
        <v>มีจุดแข็ง</v>
      </c>
      <c r="Q26" s="69">
        <f t="shared" si="6"/>
        <v>43</v>
      </c>
      <c r="R26" s="90">
        <f t="shared" si="7"/>
        <v>43</v>
      </c>
      <c r="S26" s="86" t="str">
        <f t="shared" si="8"/>
        <v>ปกติ</v>
      </c>
    </row>
    <row r="27" spans="1:19" s="13" customFormat="1" ht="18" customHeight="1">
      <c r="A27" s="120" t="s">
        <v>52</v>
      </c>
      <c r="B27" s="42" t="str">
        <f>input1!B26</f>
        <v>3/4</v>
      </c>
      <c r="C27" s="56" t="str">
        <f>input1!C26</f>
        <v>07361</v>
      </c>
      <c r="D27" s="57" t="str">
        <f>input1!D26</f>
        <v>เด็กหญิงกัลยา  มุจรินทร์</v>
      </c>
      <c r="E27" s="58">
        <f>input1!E26</f>
        <v>2</v>
      </c>
      <c r="F27" s="73" t="str">
        <f t="shared" si="9"/>
        <v>หญิง</v>
      </c>
      <c r="G27" s="68">
        <f>input3!AF26</f>
        <v>5</v>
      </c>
      <c r="H27" s="71" t="str">
        <f t="shared" si="1"/>
        <v>ปกติ</v>
      </c>
      <c r="I27" s="70">
        <f>input3!AI26</f>
        <v>5</v>
      </c>
      <c r="J27" s="71" t="str">
        <f t="shared" si="2"/>
        <v>ปกติ</v>
      </c>
      <c r="K27" s="68">
        <f>input3!AM26</f>
        <v>5</v>
      </c>
      <c r="L27" s="71" t="str">
        <f t="shared" si="3"/>
        <v>ปกติ</v>
      </c>
      <c r="M27" s="70">
        <f>input3!AQ26</f>
        <v>7</v>
      </c>
      <c r="N27" s="71" t="str">
        <f t="shared" si="4"/>
        <v>ปกติ</v>
      </c>
      <c r="O27" s="68">
        <f>input3!AS26</f>
        <v>15</v>
      </c>
      <c r="P27" s="72" t="str">
        <f t="shared" si="5"/>
        <v>มีจุดแข็ง</v>
      </c>
      <c r="Q27" s="69">
        <f t="shared" si="6"/>
        <v>37</v>
      </c>
      <c r="R27" s="90">
        <f t="shared" si="7"/>
        <v>37</v>
      </c>
      <c r="S27" s="86" t="str">
        <f t="shared" si="8"/>
        <v>ปกติ</v>
      </c>
    </row>
    <row r="28" spans="1:19" s="13" customFormat="1" ht="18" customHeight="1">
      <c r="A28" s="120" t="s">
        <v>0</v>
      </c>
      <c r="B28" s="42" t="str">
        <f>input1!B27</f>
        <v>3/4</v>
      </c>
      <c r="C28" s="56" t="str">
        <f>input1!C27</f>
        <v>07362</v>
      </c>
      <c r="D28" s="57" t="str">
        <f>input1!D27</f>
        <v>เด็กหญิงจิดาภา  ตาลประไพ</v>
      </c>
      <c r="E28" s="58">
        <f>input1!E27</f>
        <v>2</v>
      </c>
      <c r="F28" s="73" t="str">
        <f t="shared" si="9"/>
        <v>หญิง</v>
      </c>
      <c r="G28" s="68">
        <f>input3!AF27</f>
        <v>7</v>
      </c>
      <c r="H28" s="71" t="str">
        <f t="shared" si="1"/>
        <v>ปกติ</v>
      </c>
      <c r="I28" s="70">
        <f>input3!AI27</f>
        <v>6</v>
      </c>
      <c r="J28" s="71" t="str">
        <f t="shared" si="2"/>
        <v>ปกติ</v>
      </c>
      <c r="K28" s="68">
        <f>input3!AM27</f>
        <v>8</v>
      </c>
      <c r="L28" s="71" t="str">
        <f t="shared" si="3"/>
        <v>ปกติ</v>
      </c>
      <c r="M28" s="70">
        <f>input3!AQ27</f>
        <v>7</v>
      </c>
      <c r="N28" s="71" t="str">
        <f t="shared" si="4"/>
        <v>ปกติ</v>
      </c>
      <c r="O28" s="68">
        <f>input3!AS27</f>
        <v>13</v>
      </c>
      <c r="P28" s="72" t="str">
        <f t="shared" si="5"/>
        <v>มีจุดแข็ง</v>
      </c>
      <c r="Q28" s="69">
        <f t="shared" si="6"/>
        <v>41</v>
      </c>
      <c r="R28" s="90">
        <f t="shared" si="7"/>
        <v>41</v>
      </c>
      <c r="S28" s="86" t="str">
        <f t="shared" si="8"/>
        <v>ปกติ</v>
      </c>
    </row>
    <row r="29" spans="1:19" s="13" customFormat="1" ht="18" customHeight="1">
      <c r="A29" s="120" t="s">
        <v>1</v>
      </c>
      <c r="B29" s="42" t="str">
        <f>input1!B28</f>
        <v>3/4</v>
      </c>
      <c r="C29" s="56" t="str">
        <f>input1!C28</f>
        <v>07363</v>
      </c>
      <c r="D29" s="57" t="str">
        <f>input1!D28</f>
        <v>เด็กหญิงชุติมา  บุญประคม</v>
      </c>
      <c r="E29" s="58">
        <f>input1!E28</f>
        <v>2</v>
      </c>
      <c r="F29" s="73" t="str">
        <f t="shared" si="9"/>
        <v>หญิง</v>
      </c>
      <c r="G29" s="68">
        <f>input3!AF28</f>
        <v>9</v>
      </c>
      <c r="H29" s="71" t="str">
        <f t="shared" si="1"/>
        <v>ปกติ</v>
      </c>
      <c r="I29" s="70">
        <f>input3!AI28</f>
        <v>7</v>
      </c>
      <c r="J29" s="71" t="str">
        <f t="shared" si="2"/>
        <v>ปกติ</v>
      </c>
      <c r="K29" s="68">
        <f>input3!AM28</f>
        <v>10</v>
      </c>
      <c r="L29" s="71" t="str">
        <f t="shared" si="3"/>
        <v>ปกติ</v>
      </c>
      <c r="M29" s="70">
        <f>input3!AQ28</f>
        <v>8</v>
      </c>
      <c r="N29" s="71" t="str">
        <f t="shared" si="4"/>
        <v>ปกติ</v>
      </c>
      <c r="O29" s="68">
        <f>input3!AS28</f>
        <v>11</v>
      </c>
      <c r="P29" s="72" t="str">
        <f t="shared" si="5"/>
        <v>มีจุดแข็ง</v>
      </c>
      <c r="Q29" s="69">
        <f t="shared" si="6"/>
        <v>45</v>
      </c>
      <c r="R29" s="90">
        <f t="shared" si="7"/>
        <v>45</v>
      </c>
      <c r="S29" s="86" t="str">
        <f t="shared" si="8"/>
        <v>ปกติ</v>
      </c>
    </row>
    <row r="30" spans="1:19" s="13" customFormat="1" ht="18" customHeight="1" thickBot="1">
      <c r="A30" s="120" t="s">
        <v>2</v>
      </c>
      <c r="B30" s="43" t="str">
        <f>input1!B29</f>
        <v>3/4</v>
      </c>
      <c r="C30" s="77" t="str">
        <f>input1!C29</f>
        <v>07364</v>
      </c>
      <c r="D30" s="78" t="str">
        <f>input1!D29</f>
        <v>เด็กหญิงนัทชา  แสงเงิน</v>
      </c>
      <c r="E30" s="79">
        <f>input1!E29</f>
        <v>2</v>
      </c>
      <c r="F30" s="80" t="str">
        <f t="shared" si="9"/>
        <v>หญิง</v>
      </c>
      <c r="G30" s="68">
        <f>input3!AF29</f>
        <v>7</v>
      </c>
      <c r="H30" s="71" t="str">
        <f t="shared" si="1"/>
        <v>ปกติ</v>
      </c>
      <c r="I30" s="70">
        <f>input3!AI29</f>
        <v>5</v>
      </c>
      <c r="J30" s="71" t="str">
        <f t="shared" si="2"/>
        <v>ปกติ</v>
      </c>
      <c r="K30" s="68">
        <f>input3!AM29</f>
        <v>9</v>
      </c>
      <c r="L30" s="71" t="str">
        <f t="shared" si="3"/>
        <v>ปกติ</v>
      </c>
      <c r="M30" s="70">
        <f>input3!AQ29</f>
        <v>7</v>
      </c>
      <c r="N30" s="71" t="str">
        <f t="shared" si="4"/>
        <v>ปกติ</v>
      </c>
      <c r="O30" s="68">
        <f>input3!AS29</f>
        <v>12</v>
      </c>
      <c r="P30" s="72" t="str">
        <f t="shared" si="5"/>
        <v>มีจุดแข็ง</v>
      </c>
      <c r="Q30" s="69">
        <f t="shared" si="6"/>
        <v>40</v>
      </c>
      <c r="R30" s="90">
        <f t="shared" si="7"/>
        <v>40</v>
      </c>
      <c r="S30" s="86" t="str">
        <f t="shared" si="8"/>
        <v>ปกติ</v>
      </c>
    </row>
    <row r="31" spans="1:19" s="13" customFormat="1" ht="18" customHeight="1">
      <c r="A31" s="120" t="s">
        <v>3</v>
      </c>
      <c r="B31" s="42" t="str">
        <f>input1!B30</f>
        <v>3/4</v>
      </c>
      <c r="C31" s="56" t="str">
        <f>input1!C30</f>
        <v>07365</v>
      </c>
      <c r="D31" s="57" t="str">
        <f>input1!D30</f>
        <v>เด็กหญิงบุศญาณี  คล้ายสุบรรณ์</v>
      </c>
      <c r="E31" s="58">
        <f>input1!E30</f>
        <v>2</v>
      </c>
      <c r="F31" s="86" t="str">
        <f t="shared" si="9"/>
        <v>หญิง</v>
      </c>
      <c r="G31" s="68">
        <f>input3!AF30</f>
        <v>6</v>
      </c>
      <c r="H31" s="71" t="str">
        <f t="shared" si="1"/>
        <v>ปกติ</v>
      </c>
      <c r="I31" s="70">
        <f>input3!AI30</f>
        <v>7</v>
      </c>
      <c r="J31" s="71" t="str">
        <f t="shared" si="2"/>
        <v>ปกติ</v>
      </c>
      <c r="K31" s="68">
        <f>input3!AM30</f>
        <v>8</v>
      </c>
      <c r="L31" s="71" t="str">
        <f t="shared" si="3"/>
        <v>ปกติ</v>
      </c>
      <c r="M31" s="70">
        <f>input3!AQ30</f>
        <v>8</v>
      </c>
      <c r="N31" s="71" t="str">
        <f t="shared" si="4"/>
        <v>ปกติ</v>
      </c>
      <c r="O31" s="68">
        <f>input3!AS30</f>
        <v>13</v>
      </c>
      <c r="P31" s="72" t="str">
        <f t="shared" si="5"/>
        <v>มีจุดแข็ง</v>
      </c>
      <c r="Q31" s="69">
        <f t="shared" si="6"/>
        <v>42</v>
      </c>
      <c r="R31" s="90">
        <f t="shared" si="7"/>
        <v>42</v>
      </c>
      <c r="S31" s="86" t="str">
        <f t="shared" si="8"/>
        <v>ปกติ</v>
      </c>
    </row>
    <row r="32" spans="1:31" s="13" customFormat="1" ht="18" customHeight="1">
      <c r="A32" s="120" t="s">
        <v>4</v>
      </c>
      <c r="B32" s="42" t="str">
        <f>input1!B31</f>
        <v>3/4</v>
      </c>
      <c r="C32" s="56" t="str">
        <f>input1!C31</f>
        <v>07366</v>
      </c>
      <c r="D32" s="57" t="str">
        <f>input1!D31</f>
        <v>เด็กหญิงปภาวดี  ม่วงมี</v>
      </c>
      <c r="E32" s="58">
        <f>input1!E31</f>
        <v>2</v>
      </c>
      <c r="F32" s="73" t="str">
        <f t="shared" si="9"/>
        <v>หญิง</v>
      </c>
      <c r="G32" s="68">
        <f>input3!AF31</f>
        <v>6</v>
      </c>
      <c r="H32" s="71" t="str">
        <f t="shared" si="1"/>
        <v>ปกติ</v>
      </c>
      <c r="I32" s="70">
        <f>input3!AI31</f>
        <v>9</v>
      </c>
      <c r="J32" s="71" t="str">
        <f t="shared" si="2"/>
        <v>ปกติ</v>
      </c>
      <c r="K32" s="68">
        <f>input3!AM31</f>
        <v>10</v>
      </c>
      <c r="L32" s="71" t="str">
        <f t="shared" si="3"/>
        <v>ปกติ</v>
      </c>
      <c r="M32" s="70">
        <f>input3!AQ31</f>
        <v>7</v>
      </c>
      <c r="N32" s="71" t="str">
        <f t="shared" si="4"/>
        <v>ปกติ</v>
      </c>
      <c r="O32" s="68">
        <f>input3!AS31</f>
        <v>11</v>
      </c>
      <c r="P32" s="72" t="str">
        <f t="shared" si="5"/>
        <v>มีจุดแข็ง</v>
      </c>
      <c r="Q32" s="69">
        <f t="shared" si="6"/>
        <v>43</v>
      </c>
      <c r="R32" s="90">
        <f t="shared" si="7"/>
        <v>43</v>
      </c>
      <c r="S32" s="86" t="str">
        <f t="shared" si="8"/>
        <v>ปกติ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18" customHeight="1">
      <c r="A33" s="120" t="s">
        <v>5</v>
      </c>
      <c r="B33" s="42" t="str">
        <f>input1!B32</f>
        <v>3/4</v>
      </c>
      <c r="C33" s="56" t="str">
        <f>input1!C32</f>
        <v>07367</v>
      </c>
      <c r="D33" s="57" t="str">
        <f>input1!D32</f>
        <v>เด็กหญิงลลิตา  บากบั่น</v>
      </c>
      <c r="E33" s="58">
        <f>input1!E32</f>
        <v>2</v>
      </c>
      <c r="F33" s="73" t="str">
        <f t="shared" si="9"/>
        <v>หญิง</v>
      </c>
      <c r="G33" s="68">
        <f>input3!AF32</f>
        <v>6</v>
      </c>
      <c r="H33" s="71" t="str">
        <f t="shared" si="1"/>
        <v>ปกติ</v>
      </c>
      <c r="I33" s="70">
        <f>input3!AI32</f>
        <v>5</v>
      </c>
      <c r="J33" s="71" t="str">
        <f t="shared" si="2"/>
        <v>ปกติ</v>
      </c>
      <c r="K33" s="68">
        <f>input3!AM32</f>
        <v>5</v>
      </c>
      <c r="L33" s="71" t="str">
        <f t="shared" si="3"/>
        <v>ปกติ</v>
      </c>
      <c r="M33" s="70">
        <f>input3!AQ32</f>
        <v>7</v>
      </c>
      <c r="N33" s="71" t="str">
        <f t="shared" si="4"/>
        <v>ปกติ</v>
      </c>
      <c r="O33" s="68">
        <f>input3!AS32</f>
        <v>14</v>
      </c>
      <c r="P33" s="72" t="str">
        <f t="shared" si="5"/>
        <v>มีจุดแข็ง</v>
      </c>
      <c r="Q33" s="69">
        <f t="shared" si="6"/>
        <v>37</v>
      </c>
      <c r="R33" s="90">
        <f t="shared" si="7"/>
        <v>37</v>
      </c>
      <c r="S33" s="86" t="str">
        <f t="shared" si="8"/>
        <v>ปกติ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18" customHeight="1">
      <c r="A34" s="120" t="s">
        <v>6</v>
      </c>
      <c r="B34" s="42" t="str">
        <f>input1!B33</f>
        <v>3/4</v>
      </c>
      <c r="C34" s="56" t="str">
        <f>input1!C33</f>
        <v>07368</v>
      </c>
      <c r="D34" s="57" t="str">
        <f>input1!D33</f>
        <v>เด็กหญิงศรีสุดา  วิกาเงิน</v>
      </c>
      <c r="E34" s="58">
        <f>input1!E33</f>
        <v>2</v>
      </c>
      <c r="F34" s="73" t="str">
        <f t="shared" si="9"/>
        <v>หญิง</v>
      </c>
      <c r="G34" s="68">
        <f>input3!AF33</f>
        <v>14</v>
      </c>
      <c r="H34" s="71" t="str">
        <f t="shared" si="1"/>
        <v>เสี่ยง/มีปัญหา</v>
      </c>
      <c r="I34" s="70">
        <f>input3!AI33</f>
        <v>6</v>
      </c>
      <c r="J34" s="71" t="str">
        <f t="shared" si="2"/>
        <v>ปกติ</v>
      </c>
      <c r="K34" s="68">
        <f>input3!AM33</f>
        <v>7</v>
      </c>
      <c r="L34" s="71" t="str">
        <f t="shared" si="3"/>
        <v>ปกติ</v>
      </c>
      <c r="M34" s="70">
        <f>input3!AQ33</f>
        <v>7</v>
      </c>
      <c r="N34" s="71" t="str">
        <f t="shared" si="4"/>
        <v>ปกติ</v>
      </c>
      <c r="O34" s="68">
        <f>input3!AS33</f>
        <v>15</v>
      </c>
      <c r="P34" s="72" t="str">
        <f t="shared" si="5"/>
        <v>มีจุดแข็ง</v>
      </c>
      <c r="Q34" s="69">
        <f t="shared" si="6"/>
        <v>49</v>
      </c>
      <c r="R34" s="90">
        <f t="shared" si="7"/>
        <v>49</v>
      </c>
      <c r="S34" s="86" t="str">
        <f t="shared" si="8"/>
        <v>เสี่ยง/มีปัญหา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18" customHeight="1" thickBot="1">
      <c r="A35" s="120" t="s">
        <v>7</v>
      </c>
      <c r="B35" s="43" t="str">
        <f>input1!B34</f>
        <v>3/4</v>
      </c>
      <c r="C35" s="77" t="str">
        <f>input1!C34</f>
        <v>07369</v>
      </c>
      <c r="D35" s="78" t="str">
        <f>input1!D34</f>
        <v>เด็กหญิงสมใจ  สีทา</v>
      </c>
      <c r="E35" s="79">
        <f>input1!E34</f>
        <v>2</v>
      </c>
      <c r="F35" s="80" t="str">
        <f t="shared" si="9"/>
        <v>หญิง</v>
      </c>
      <c r="G35" s="68">
        <f>input3!AF34</f>
        <v>5</v>
      </c>
      <c r="H35" s="71" t="str">
        <f t="shared" si="1"/>
        <v>ปกติ</v>
      </c>
      <c r="I35" s="70">
        <f>input3!AI34</f>
        <v>5</v>
      </c>
      <c r="J35" s="71" t="str">
        <f t="shared" si="2"/>
        <v>ปกติ</v>
      </c>
      <c r="K35" s="68">
        <f>input3!AM34</f>
        <v>7</v>
      </c>
      <c r="L35" s="71" t="str">
        <f t="shared" si="3"/>
        <v>ปกติ</v>
      </c>
      <c r="M35" s="70">
        <f>input3!AQ34</f>
        <v>7</v>
      </c>
      <c r="N35" s="71" t="str">
        <f t="shared" si="4"/>
        <v>ปกติ</v>
      </c>
      <c r="O35" s="68">
        <f>input3!AS34</f>
        <v>15</v>
      </c>
      <c r="P35" s="72" t="str">
        <f t="shared" si="5"/>
        <v>มีจุดแข็ง</v>
      </c>
      <c r="Q35" s="69">
        <f t="shared" si="6"/>
        <v>39</v>
      </c>
      <c r="R35" s="90">
        <f t="shared" si="7"/>
        <v>39</v>
      </c>
      <c r="S35" s="86" t="str">
        <f t="shared" si="8"/>
        <v>ปกติ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3" customFormat="1" ht="18" customHeight="1" thickBot="1">
      <c r="A36" s="120" t="s">
        <v>8</v>
      </c>
      <c r="B36" s="43" t="str">
        <f>input1!B35</f>
        <v>3/4</v>
      </c>
      <c r="C36" s="77" t="str">
        <f>input1!C35</f>
        <v>07370</v>
      </c>
      <c r="D36" s="78" t="str">
        <f>input1!D35</f>
        <v>เด็กหญิงสุกันยา  ภูยาฟ้า</v>
      </c>
      <c r="E36" s="79">
        <f>input1!E35</f>
        <v>2</v>
      </c>
      <c r="F36" s="80" t="str">
        <f>IF(E36=1,"ชาย",IF(E36=2,"หญิง","-"))</f>
        <v>หญิง</v>
      </c>
      <c r="G36" s="68">
        <f>input3!AF35</f>
        <v>9</v>
      </c>
      <c r="H36" s="71" t="str">
        <f>IF(G36&gt;10,"เสี่ยง/มีปัญหา","ปกติ")</f>
        <v>ปกติ</v>
      </c>
      <c r="I36" s="70">
        <f>input3!AI35</f>
        <v>6</v>
      </c>
      <c r="J36" s="71" t="str">
        <f>IF(I36&gt;9,"เสี่ยง/มีปัญหา","ปกติ")</f>
        <v>ปกติ</v>
      </c>
      <c r="K36" s="68">
        <f>input3!AM35</f>
        <v>7</v>
      </c>
      <c r="L36" s="71" t="str">
        <f>IF(K36&gt;10,"เสี่ยง/มีปัญหา","ปกติ")</f>
        <v>ปกติ</v>
      </c>
      <c r="M36" s="70">
        <f>input3!AQ35</f>
        <v>7</v>
      </c>
      <c r="N36" s="71" t="str">
        <f>IF(M36&gt;9,"เสี่ยง/มีปัญหา","ปกติ")</f>
        <v>ปกติ</v>
      </c>
      <c r="O36" s="68">
        <f>input3!AS35</f>
        <v>10</v>
      </c>
      <c r="P36" s="72" t="str">
        <f>IF(O36&gt;10,"มีจุดแข็ง","ไม่มีจุดแข็ง")</f>
        <v>ไม่มีจุดแข็ง</v>
      </c>
      <c r="Q36" s="69">
        <f>G36+I36+K36+M36+O36</f>
        <v>39</v>
      </c>
      <c r="R36" s="90">
        <f>IF(Q36&lt;1,"-",Q36)</f>
        <v>39</v>
      </c>
      <c r="S36" s="86" t="str">
        <f>IF(R36&gt;48,"เสี่ยง/มีปัญหา","ปกติ")</f>
        <v>ปกติ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19" s="13" customFormat="1" ht="18" customHeight="1" thickBot="1">
      <c r="A37" s="120" t="s">
        <v>9</v>
      </c>
      <c r="B37" s="43" t="str">
        <f>input1!B36</f>
        <v>3/4</v>
      </c>
      <c r="C37" s="77" t="str">
        <f>input1!C36</f>
        <v>07371</v>
      </c>
      <c r="D37" s="78" t="str">
        <f>input1!D36</f>
        <v>เด็กหญิงสุมณฑา  สิงห์ทอง</v>
      </c>
      <c r="E37" s="79">
        <f>input1!E36</f>
        <v>2</v>
      </c>
      <c r="F37" s="80" t="str">
        <f>IF(E37=1,"ชาย",IF(E37=2,"หญิง","-"))</f>
        <v>หญิง</v>
      </c>
      <c r="G37" s="68">
        <f>input3!AF36</f>
        <v>5</v>
      </c>
      <c r="H37" s="71" t="str">
        <f>IF(G37&gt;10,"เสี่ยง/มีปัญหา","ปกติ")</f>
        <v>ปกติ</v>
      </c>
      <c r="I37" s="70">
        <f>input3!AI36</f>
        <v>5</v>
      </c>
      <c r="J37" s="71" t="str">
        <f>IF(I37&gt;9,"เสี่ยง/มีปัญหา","ปกติ")</f>
        <v>ปกติ</v>
      </c>
      <c r="K37" s="68">
        <f>input3!AM36</f>
        <v>5</v>
      </c>
      <c r="L37" s="71" t="str">
        <f>IF(K37&gt;10,"เสี่ยง/มีปัญหา","ปกติ")</f>
        <v>ปกติ</v>
      </c>
      <c r="M37" s="70">
        <f>input3!AQ36</f>
        <v>5</v>
      </c>
      <c r="N37" s="71" t="str">
        <f>IF(M37&gt;9,"เสี่ยง/มีปัญหา","ปกติ")</f>
        <v>ปกติ</v>
      </c>
      <c r="O37" s="68">
        <f>input3!AS36</f>
        <v>13</v>
      </c>
      <c r="P37" s="72" t="str">
        <f>IF(O37&gt;10,"มีจุดแข็ง","ไม่มีจุดแข็ง")</f>
        <v>มีจุดแข็ง</v>
      </c>
      <c r="Q37" s="69">
        <f>G37+I37+K37+M37+O37</f>
        <v>33</v>
      </c>
      <c r="R37" s="90">
        <f>IF(Q37&lt;1,"-",Q37)</f>
        <v>33</v>
      </c>
      <c r="S37" s="86" t="str">
        <f>IF(R37&gt;48,"เสี่ยง/มีปัญหา","ปกติ")</f>
        <v>ปกติ</v>
      </c>
    </row>
    <row r="38" ht="21" thickBot="1"/>
    <row r="39" spans="4:10" ht="27" thickBot="1">
      <c r="D39" s="53" t="s">
        <v>48</v>
      </c>
      <c r="E39" s="54"/>
      <c r="F39" s="54"/>
      <c r="G39" s="54"/>
      <c r="H39" s="54"/>
      <c r="I39" s="54"/>
      <c r="J39" s="55"/>
    </row>
  </sheetData>
  <sheetProtection/>
  <mergeCells count="9">
    <mergeCell ref="A2:F2"/>
    <mergeCell ref="G2:S2"/>
    <mergeCell ref="A3:F3"/>
    <mergeCell ref="G3:H3"/>
    <mergeCell ref="I3:J3"/>
    <mergeCell ref="K3:L3"/>
    <mergeCell ref="M3:N3"/>
    <mergeCell ref="O3:P3"/>
    <mergeCell ref="R3:S3"/>
  </mergeCells>
  <printOptions/>
  <pageMargins left="0.35433070866141736" right="0.15748031496062992" top="0.1968503937007874" bottom="0.1968503937007874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40"/>
  <sheetViews>
    <sheetView zoomScalePageLayoutView="0" workbookViewId="0" topLeftCell="A1">
      <selection activeCell="D5" sqref="D5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ht="21" thickBot="1"/>
    <row r="2" spans="1:19" ht="21.75" customHeight="1" thickBot="1">
      <c r="A2" s="299" t="s">
        <v>19</v>
      </c>
      <c r="B2" s="300"/>
      <c r="C2" s="300"/>
      <c r="D2" s="300"/>
      <c r="E2" s="300"/>
      <c r="F2" s="301"/>
      <c r="G2" s="16"/>
      <c r="H2" s="299" t="s">
        <v>54</v>
      </c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1"/>
    </row>
    <row r="3" spans="1:19" ht="22.5" customHeight="1" thickBot="1">
      <c r="A3" s="299" t="str">
        <f>input1!A2</f>
        <v>ชั้น ม.3/4 นายวิทูล  บินชัย / นางสาวอรวรรณ  อุดมสุข</v>
      </c>
      <c r="B3" s="300"/>
      <c r="C3" s="300"/>
      <c r="D3" s="300"/>
      <c r="E3" s="300"/>
      <c r="F3" s="301"/>
      <c r="G3" s="16"/>
      <c r="H3" s="87" t="s">
        <v>30</v>
      </c>
      <c r="I3" s="16"/>
      <c r="J3" s="87" t="s">
        <v>31</v>
      </c>
      <c r="K3" s="16"/>
      <c r="L3" s="87" t="s">
        <v>32</v>
      </c>
      <c r="M3" s="16"/>
      <c r="N3" s="87" t="s">
        <v>33</v>
      </c>
      <c r="O3" s="16"/>
      <c r="P3" s="87" t="s">
        <v>34</v>
      </c>
      <c r="Q3" s="16"/>
      <c r="R3" s="16"/>
      <c r="S3" s="87" t="s">
        <v>35</v>
      </c>
    </row>
    <row r="4" spans="1:19" ht="21.75" thickBot="1">
      <c r="A4" s="121" t="s">
        <v>14</v>
      </c>
      <c r="B4" s="122" t="s">
        <v>13</v>
      </c>
      <c r="C4" s="1" t="s">
        <v>15</v>
      </c>
      <c r="D4" s="3" t="s">
        <v>16</v>
      </c>
      <c r="E4" s="1" t="s">
        <v>17</v>
      </c>
      <c r="F4" s="23" t="s">
        <v>17</v>
      </c>
      <c r="G4" s="88" t="s">
        <v>28</v>
      </c>
      <c r="H4" s="3" t="s">
        <v>29</v>
      </c>
      <c r="I4" s="17" t="s">
        <v>28</v>
      </c>
      <c r="J4" s="19" t="s">
        <v>29</v>
      </c>
      <c r="K4" s="25" t="s">
        <v>28</v>
      </c>
      <c r="L4" s="24" t="s">
        <v>29</v>
      </c>
      <c r="M4" s="88" t="s">
        <v>28</v>
      </c>
      <c r="N4" s="3" t="s">
        <v>29</v>
      </c>
      <c r="O4" s="25" t="s">
        <v>28</v>
      </c>
      <c r="P4" s="18" t="s">
        <v>29</v>
      </c>
      <c r="Q4" s="26"/>
      <c r="R4" s="88" t="s">
        <v>28</v>
      </c>
      <c r="S4" s="3" t="s">
        <v>29</v>
      </c>
    </row>
    <row r="5" spans="1:19" s="13" customFormat="1" ht="18" customHeight="1" thickBot="1">
      <c r="A5" s="123" t="s">
        <v>57</v>
      </c>
      <c r="B5" s="124" t="str">
        <f>input1!B4</f>
        <v>3/4</v>
      </c>
      <c r="C5" s="4" t="str">
        <f>input1!C4</f>
        <v>07337</v>
      </c>
      <c r="D5" s="5" t="str">
        <f>input1!D4</f>
        <v>เด็กชายเจษฎาพร  สำราญ</v>
      </c>
      <c r="E5" s="6">
        <f>input1!E4</f>
        <v>1</v>
      </c>
      <c r="F5" s="27" t="str">
        <f>IF(E5=1,"ชาย",IF(E5=2,"หญิง","-"))</f>
        <v>ชาย</v>
      </c>
      <c r="G5" s="89">
        <f>input1!AF4</f>
        <v>8</v>
      </c>
      <c r="H5" s="97" t="str">
        <f>IF(G5&gt;10,"เสี่ยง/มีปัญหา","ปกติ")</f>
        <v>ปกติ</v>
      </c>
      <c r="I5" s="98">
        <f>input1!AI4</f>
        <v>7</v>
      </c>
      <c r="J5" s="97" t="str">
        <f>IF(I5&gt;9,"เสี่ยง/มีปัญหา","ปกติ")</f>
        <v>ปกติ</v>
      </c>
      <c r="K5" s="99">
        <f>input1!AM4</f>
        <v>10</v>
      </c>
      <c r="L5" s="97" t="str">
        <f>IF(K5&gt;10,"เสี่ยง/มีปัญหา","ปกติ")</f>
        <v>ปกติ</v>
      </c>
      <c r="M5" s="100">
        <f>input1!AQ4</f>
        <v>7</v>
      </c>
      <c r="N5" s="97" t="str">
        <f>IF(M5&gt;9,"เสี่ยง/มีปัญหา","ปกติ")</f>
        <v>ปกติ</v>
      </c>
      <c r="O5" s="99">
        <f>input1!AS4</f>
        <v>9</v>
      </c>
      <c r="P5" s="101" t="str">
        <f>IF(O5&gt;10,"มีจุดแข็ง","ไม่มีจุดแข็ง")</f>
        <v>ไม่มีจุดแข็ง</v>
      </c>
      <c r="Q5" s="102">
        <f>G5+I5+K5+M5+O5</f>
        <v>41</v>
      </c>
      <c r="R5" s="100">
        <f>IF(Q5&lt;1,"-",Q5)</f>
        <v>41</v>
      </c>
      <c r="S5" s="103" t="str">
        <f>IF(R5&gt;48,"เสี่ยง/มีปัญหา","ปกติ")</f>
        <v>ปกติ</v>
      </c>
    </row>
    <row r="6" spans="1:19" s="13" customFormat="1" ht="18" customHeight="1" thickBot="1">
      <c r="A6" s="123" t="s">
        <v>58</v>
      </c>
      <c r="B6" s="124" t="str">
        <f>input1!B5</f>
        <v>3/4</v>
      </c>
      <c r="C6" s="4" t="str">
        <f>input1!C5</f>
        <v>07338</v>
      </c>
      <c r="D6" s="5" t="str">
        <f>input1!D5</f>
        <v>เด็กชายณัฐกรณ์  เทียนสอาด</v>
      </c>
      <c r="E6" s="6">
        <f>input1!E5</f>
        <v>1</v>
      </c>
      <c r="F6" s="27" t="str">
        <f aca="true" t="shared" si="0" ref="F6:F17">IF(E6=1,"ชาย",IF(E6=2,"หญิง","-"))</f>
        <v>ชาย</v>
      </c>
      <c r="G6" s="89">
        <f>input1!AF5</f>
        <v>7</v>
      </c>
      <c r="H6" s="97" t="str">
        <f aca="true" t="shared" si="1" ref="H6:H17">IF(G6&gt;10,"เสี่ยง/มีปัญหา","ปกติ")</f>
        <v>ปกติ</v>
      </c>
      <c r="I6" s="98">
        <f>input1!AI5</f>
        <v>7</v>
      </c>
      <c r="J6" s="97" t="str">
        <f aca="true" t="shared" si="2" ref="J6:J17">IF(I6&gt;9,"เสี่ยง/มีปัญหา","ปกติ")</f>
        <v>ปกติ</v>
      </c>
      <c r="K6" s="99">
        <f>input1!AM5</f>
        <v>5</v>
      </c>
      <c r="L6" s="97" t="str">
        <f aca="true" t="shared" si="3" ref="L6:L17">IF(K6&gt;10,"เสี่ยง/มีปัญหา","ปกติ")</f>
        <v>ปกติ</v>
      </c>
      <c r="M6" s="100">
        <f>input1!AQ5</f>
        <v>7</v>
      </c>
      <c r="N6" s="97" t="str">
        <f aca="true" t="shared" si="4" ref="N6:N17">IF(M6&gt;9,"เสี่ยง/มีปัญหา","ปกติ")</f>
        <v>ปกติ</v>
      </c>
      <c r="O6" s="99">
        <f>input1!AS5</f>
        <v>11</v>
      </c>
      <c r="P6" s="101" t="str">
        <f aca="true" t="shared" si="5" ref="P6:P17">IF(O6&gt;10,"มีจุดแข็ง","ไม่มีจุดแข็ง")</f>
        <v>มีจุดแข็ง</v>
      </c>
      <c r="Q6" s="102">
        <f aca="true" t="shared" si="6" ref="Q6:Q17">G6+I6+K6+M6+O6</f>
        <v>37</v>
      </c>
      <c r="R6" s="100">
        <f aca="true" t="shared" si="7" ref="R6:R17">IF(Q6&lt;1,"-",Q6)</f>
        <v>37</v>
      </c>
      <c r="S6" s="103" t="str">
        <f aca="true" t="shared" si="8" ref="S6:S17">IF(R6&gt;48,"เสี่ยง/มีปัญหา","ปกติ")</f>
        <v>ปกติ</v>
      </c>
    </row>
    <row r="7" spans="1:19" s="13" customFormat="1" ht="18" customHeight="1" thickBot="1">
      <c r="A7" s="123" t="s">
        <v>59</v>
      </c>
      <c r="B7" s="124" t="str">
        <f>input1!B6</f>
        <v>3/4</v>
      </c>
      <c r="C7" s="4" t="str">
        <f>input1!C6</f>
        <v>07339</v>
      </c>
      <c r="D7" s="5" t="str">
        <f>input1!D6</f>
        <v>เด็กชายธนกร  พึ่งรอด</v>
      </c>
      <c r="E7" s="6">
        <f>input1!E6</f>
        <v>1</v>
      </c>
      <c r="F7" s="27" t="str">
        <f t="shared" si="0"/>
        <v>ชาย</v>
      </c>
      <c r="G7" s="89">
        <f>input1!AF6</f>
        <v>9</v>
      </c>
      <c r="H7" s="97" t="str">
        <f t="shared" si="1"/>
        <v>ปกติ</v>
      </c>
      <c r="I7" s="98">
        <f>input1!AI6</f>
        <v>10</v>
      </c>
      <c r="J7" s="97" t="str">
        <f t="shared" si="2"/>
        <v>เสี่ยง/มีปัญหา</v>
      </c>
      <c r="K7" s="99">
        <f>input1!AM6</f>
        <v>10</v>
      </c>
      <c r="L7" s="97" t="str">
        <f t="shared" si="3"/>
        <v>ปกติ</v>
      </c>
      <c r="M7" s="100">
        <f>input1!AQ6</f>
        <v>10</v>
      </c>
      <c r="N7" s="97" t="str">
        <f t="shared" si="4"/>
        <v>เสี่ยง/มีปัญหา</v>
      </c>
      <c r="O7" s="99">
        <f>input1!AS6</f>
        <v>9</v>
      </c>
      <c r="P7" s="101" t="str">
        <f t="shared" si="5"/>
        <v>ไม่มีจุดแข็ง</v>
      </c>
      <c r="Q7" s="102">
        <f t="shared" si="6"/>
        <v>48</v>
      </c>
      <c r="R7" s="100">
        <f t="shared" si="7"/>
        <v>48</v>
      </c>
      <c r="S7" s="103" t="str">
        <f t="shared" si="8"/>
        <v>ปกติ</v>
      </c>
    </row>
    <row r="8" spans="1:19" s="13" customFormat="1" ht="18" customHeight="1" thickBot="1">
      <c r="A8" s="123" t="s">
        <v>60</v>
      </c>
      <c r="B8" s="124" t="str">
        <f>input1!B7</f>
        <v>3/4</v>
      </c>
      <c r="C8" s="4" t="str">
        <f>input1!C7</f>
        <v>07340</v>
      </c>
      <c r="D8" s="5" t="str">
        <f>input1!D7</f>
        <v>เด็กชายธันวา  เครือผือ</v>
      </c>
      <c r="E8" s="6">
        <f>input1!E7</f>
        <v>1</v>
      </c>
      <c r="F8" s="27" t="str">
        <f t="shared" si="0"/>
        <v>ชาย</v>
      </c>
      <c r="G8" s="89">
        <f>input1!AF7</f>
        <v>9</v>
      </c>
      <c r="H8" s="97" t="str">
        <f t="shared" si="1"/>
        <v>ปกติ</v>
      </c>
      <c r="I8" s="98">
        <f>input1!AI7</f>
        <v>7</v>
      </c>
      <c r="J8" s="97" t="str">
        <f t="shared" si="2"/>
        <v>ปกติ</v>
      </c>
      <c r="K8" s="99">
        <f>input1!AM7</f>
        <v>6</v>
      </c>
      <c r="L8" s="97" t="str">
        <f t="shared" si="3"/>
        <v>ปกติ</v>
      </c>
      <c r="M8" s="100">
        <f>input1!AQ7</f>
        <v>8</v>
      </c>
      <c r="N8" s="97" t="str">
        <f t="shared" si="4"/>
        <v>ปกติ</v>
      </c>
      <c r="O8" s="99">
        <f>input1!AS7</f>
        <v>10</v>
      </c>
      <c r="P8" s="101" t="str">
        <f t="shared" si="5"/>
        <v>ไม่มีจุดแข็ง</v>
      </c>
      <c r="Q8" s="102">
        <f t="shared" si="6"/>
        <v>40</v>
      </c>
      <c r="R8" s="100">
        <f t="shared" si="7"/>
        <v>40</v>
      </c>
      <c r="S8" s="103" t="str">
        <f t="shared" si="8"/>
        <v>ปกติ</v>
      </c>
    </row>
    <row r="9" spans="1:19" s="13" customFormat="1" ht="18" customHeight="1" thickBot="1">
      <c r="A9" s="123" t="s">
        <v>61</v>
      </c>
      <c r="B9" s="124" t="str">
        <f>input1!B8</f>
        <v>3/4</v>
      </c>
      <c r="C9" s="4" t="str">
        <f>input1!C8</f>
        <v>07341</v>
      </c>
      <c r="D9" s="5" t="str">
        <f>input1!D8</f>
        <v>เด็กชายบวรวิทย์  เอกบัว</v>
      </c>
      <c r="E9" s="6">
        <f>input1!E8</f>
        <v>1</v>
      </c>
      <c r="F9" s="27" t="str">
        <f t="shared" si="0"/>
        <v>ชาย</v>
      </c>
      <c r="G9" s="89">
        <f>input1!AF8</f>
        <v>5</v>
      </c>
      <c r="H9" s="97" t="str">
        <f t="shared" si="1"/>
        <v>ปกติ</v>
      </c>
      <c r="I9" s="98">
        <f>input1!AI8</f>
        <v>6</v>
      </c>
      <c r="J9" s="97" t="str">
        <f t="shared" si="2"/>
        <v>ปกติ</v>
      </c>
      <c r="K9" s="99">
        <f>input1!AM8</f>
        <v>9</v>
      </c>
      <c r="L9" s="97" t="str">
        <f t="shared" si="3"/>
        <v>ปกติ</v>
      </c>
      <c r="M9" s="100">
        <f>input1!AQ8</f>
        <v>6</v>
      </c>
      <c r="N9" s="97" t="str">
        <f t="shared" si="4"/>
        <v>ปกติ</v>
      </c>
      <c r="O9" s="99">
        <f>input1!AS8</f>
        <v>9</v>
      </c>
      <c r="P9" s="101" t="str">
        <f t="shared" si="5"/>
        <v>ไม่มีจุดแข็ง</v>
      </c>
      <c r="Q9" s="102">
        <f t="shared" si="6"/>
        <v>35</v>
      </c>
      <c r="R9" s="100">
        <f t="shared" si="7"/>
        <v>35</v>
      </c>
      <c r="S9" s="103" t="str">
        <f t="shared" si="8"/>
        <v>ปกติ</v>
      </c>
    </row>
    <row r="10" spans="1:19" s="13" customFormat="1" ht="18" customHeight="1" thickBot="1">
      <c r="A10" s="123" t="s">
        <v>62</v>
      </c>
      <c r="B10" s="124" t="str">
        <f>input1!B9</f>
        <v>3/4</v>
      </c>
      <c r="C10" s="4" t="str">
        <f>input1!C9</f>
        <v>07342</v>
      </c>
      <c r="D10" s="5" t="str">
        <f>input1!D9</f>
        <v>เด็กชายปิยะพงษ์  จันทร์หงส์ประภา</v>
      </c>
      <c r="E10" s="6">
        <f>input1!E9</f>
        <v>1</v>
      </c>
      <c r="F10" s="27" t="str">
        <f t="shared" si="0"/>
        <v>ชาย</v>
      </c>
      <c r="G10" s="89">
        <f>input1!AF9</f>
        <v>7</v>
      </c>
      <c r="H10" s="97" t="str">
        <f t="shared" si="1"/>
        <v>ปกติ</v>
      </c>
      <c r="I10" s="98">
        <f>input1!AI9</f>
        <v>7</v>
      </c>
      <c r="J10" s="97" t="str">
        <f t="shared" si="2"/>
        <v>ปกติ</v>
      </c>
      <c r="K10" s="99">
        <f>input1!AM9</f>
        <v>10</v>
      </c>
      <c r="L10" s="97" t="str">
        <f t="shared" si="3"/>
        <v>ปกติ</v>
      </c>
      <c r="M10" s="100">
        <f>input1!AQ9</f>
        <v>8</v>
      </c>
      <c r="N10" s="97" t="str">
        <f t="shared" si="4"/>
        <v>ปกติ</v>
      </c>
      <c r="O10" s="99">
        <f>input1!AS9</f>
        <v>10</v>
      </c>
      <c r="P10" s="101" t="str">
        <f t="shared" si="5"/>
        <v>ไม่มีจุดแข็ง</v>
      </c>
      <c r="Q10" s="102">
        <f t="shared" si="6"/>
        <v>42</v>
      </c>
      <c r="R10" s="100">
        <f t="shared" si="7"/>
        <v>42</v>
      </c>
      <c r="S10" s="103" t="str">
        <f t="shared" si="8"/>
        <v>ปกติ</v>
      </c>
    </row>
    <row r="11" spans="1:19" s="13" customFormat="1" ht="18" customHeight="1" thickBot="1">
      <c r="A11" s="123" t="s">
        <v>63</v>
      </c>
      <c r="B11" s="124" t="str">
        <f>input1!B10</f>
        <v>3/4</v>
      </c>
      <c r="C11" s="4" t="str">
        <f>input1!C10</f>
        <v>07343</v>
      </c>
      <c r="D11" s="5" t="str">
        <f>input1!D10</f>
        <v>เด็กชายปุรเชษฐ์  ชินวงค์</v>
      </c>
      <c r="E11" s="6">
        <f>input1!E10</f>
        <v>1</v>
      </c>
      <c r="F11" s="27" t="str">
        <f t="shared" si="0"/>
        <v>ชาย</v>
      </c>
      <c r="G11" s="89">
        <f>input1!AF10</f>
        <v>6</v>
      </c>
      <c r="H11" s="97" t="str">
        <f t="shared" si="1"/>
        <v>ปกติ</v>
      </c>
      <c r="I11" s="98">
        <f>input1!AI10</f>
        <v>7</v>
      </c>
      <c r="J11" s="97" t="str">
        <f t="shared" si="2"/>
        <v>ปกติ</v>
      </c>
      <c r="K11" s="99">
        <f>input1!AM10</f>
        <v>9</v>
      </c>
      <c r="L11" s="97" t="str">
        <f t="shared" si="3"/>
        <v>ปกติ</v>
      </c>
      <c r="M11" s="100">
        <f>input1!AQ10</f>
        <v>8</v>
      </c>
      <c r="N11" s="97" t="str">
        <f t="shared" si="4"/>
        <v>ปกติ</v>
      </c>
      <c r="O11" s="99">
        <f>input1!AS10</f>
        <v>11</v>
      </c>
      <c r="P11" s="101" t="str">
        <f t="shared" si="5"/>
        <v>มีจุดแข็ง</v>
      </c>
      <c r="Q11" s="102">
        <f t="shared" si="6"/>
        <v>41</v>
      </c>
      <c r="R11" s="100">
        <f t="shared" si="7"/>
        <v>41</v>
      </c>
      <c r="S11" s="103" t="str">
        <f t="shared" si="8"/>
        <v>ปกติ</v>
      </c>
    </row>
    <row r="12" spans="1:19" s="13" customFormat="1" ht="18" customHeight="1" thickBot="1">
      <c r="A12" s="123" t="s">
        <v>64</v>
      </c>
      <c r="B12" s="124" t="str">
        <f>input1!B11</f>
        <v>3/4</v>
      </c>
      <c r="C12" s="4" t="str">
        <f>input1!C11</f>
        <v>07344</v>
      </c>
      <c r="D12" s="5" t="str">
        <f>input1!D11</f>
        <v>เด็กชายพงศพล  อินตานนท์</v>
      </c>
      <c r="E12" s="6">
        <f>input1!E11</f>
        <v>1</v>
      </c>
      <c r="F12" s="27" t="str">
        <f t="shared" si="0"/>
        <v>ชาย</v>
      </c>
      <c r="G12" s="89">
        <f>input1!AF11</f>
        <v>8</v>
      </c>
      <c r="H12" s="97" t="str">
        <f t="shared" si="1"/>
        <v>ปกติ</v>
      </c>
      <c r="I12" s="98">
        <f>input1!AI11</f>
        <v>5</v>
      </c>
      <c r="J12" s="97" t="str">
        <f t="shared" si="2"/>
        <v>ปกติ</v>
      </c>
      <c r="K12" s="99">
        <f>input1!AM11</f>
        <v>6</v>
      </c>
      <c r="L12" s="97" t="str">
        <f t="shared" si="3"/>
        <v>ปกติ</v>
      </c>
      <c r="M12" s="100">
        <f>input1!AQ11</f>
        <v>8</v>
      </c>
      <c r="N12" s="97" t="str">
        <f t="shared" si="4"/>
        <v>ปกติ</v>
      </c>
      <c r="O12" s="99">
        <f>input1!AS11</f>
        <v>12</v>
      </c>
      <c r="P12" s="101" t="str">
        <f t="shared" si="5"/>
        <v>มีจุดแข็ง</v>
      </c>
      <c r="Q12" s="102">
        <f t="shared" si="6"/>
        <v>39</v>
      </c>
      <c r="R12" s="100">
        <f t="shared" si="7"/>
        <v>39</v>
      </c>
      <c r="S12" s="103" t="str">
        <f t="shared" si="8"/>
        <v>ปกติ</v>
      </c>
    </row>
    <row r="13" spans="1:19" s="13" customFormat="1" ht="18" customHeight="1" thickBot="1">
      <c r="A13" s="123" t="s">
        <v>65</v>
      </c>
      <c r="B13" s="124" t="str">
        <f>input1!B12</f>
        <v>3/4</v>
      </c>
      <c r="C13" s="4" t="str">
        <f>input1!C12</f>
        <v>07345</v>
      </c>
      <c r="D13" s="5" t="str">
        <f>input1!D12</f>
        <v>เด็กชายพรเทพ  เจริญกุล</v>
      </c>
      <c r="E13" s="6">
        <f>input1!E12</f>
        <v>1</v>
      </c>
      <c r="F13" s="27" t="str">
        <f t="shared" si="0"/>
        <v>ชาย</v>
      </c>
      <c r="G13" s="89">
        <f>input1!AF12</f>
        <v>12</v>
      </c>
      <c r="H13" s="97" t="str">
        <f t="shared" si="1"/>
        <v>เสี่ยง/มีปัญหา</v>
      </c>
      <c r="I13" s="98">
        <f>input1!AI12</f>
        <v>9</v>
      </c>
      <c r="J13" s="97" t="str">
        <f t="shared" si="2"/>
        <v>ปกติ</v>
      </c>
      <c r="K13" s="99">
        <f>input1!AM12</f>
        <v>9</v>
      </c>
      <c r="L13" s="97" t="str">
        <f t="shared" si="3"/>
        <v>ปกติ</v>
      </c>
      <c r="M13" s="100">
        <f>input1!AQ12</f>
        <v>10</v>
      </c>
      <c r="N13" s="97" t="str">
        <f t="shared" si="4"/>
        <v>เสี่ยง/มีปัญหา</v>
      </c>
      <c r="O13" s="99">
        <f>input1!AS12</f>
        <v>11</v>
      </c>
      <c r="P13" s="101" t="str">
        <f t="shared" si="5"/>
        <v>มีจุดแข็ง</v>
      </c>
      <c r="Q13" s="102">
        <f t="shared" si="6"/>
        <v>51</v>
      </c>
      <c r="R13" s="100">
        <f t="shared" si="7"/>
        <v>51</v>
      </c>
      <c r="S13" s="103" t="str">
        <f t="shared" si="8"/>
        <v>เสี่ยง/มีปัญหา</v>
      </c>
    </row>
    <row r="14" spans="1:19" s="13" customFormat="1" ht="18" customHeight="1" thickBot="1">
      <c r="A14" s="123" t="s">
        <v>66</v>
      </c>
      <c r="B14" s="124" t="str">
        <f>input1!B13</f>
        <v>3/4</v>
      </c>
      <c r="C14" s="4" t="str">
        <f>input1!C13</f>
        <v>07346</v>
      </c>
      <c r="D14" s="5" t="str">
        <f>input1!D13</f>
        <v>เด็กชายภัทรวัต  ดวงชื่น</v>
      </c>
      <c r="E14" s="6">
        <f>input1!E13</f>
        <v>1</v>
      </c>
      <c r="F14" s="27" t="str">
        <f t="shared" si="0"/>
        <v>ชาย</v>
      </c>
      <c r="G14" s="89">
        <f>input1!AF13</f>
        <v>5</v>
      </c>
      <c r="H14" s="97" t="str">
        <f t="shared" si="1"/>
        <v>ปกติ</v>
      </c>
      <c r="I14" s="98">
        <f>input1!AI13</f>
        <v>10</v>
      </c>
      <c r="J14" s="97" t="str">
        <f t="shared" si="2"/>
        <v>เสี่ยง/มีปัญหา</v>
      </c>
      <c r="K14" s="99">
        <f>input1!AM13</f>
        <v>12</v>
      </c>
      <c r="L14" s="97" t="str">
        <f t="shared" si="3"/>
        <v>เสี่ยง/มีปัญหา</v>
      </c>
      <c r="M14" s="100">
        <f>input1!AQ13</f>
        <v>11</v>
      </c>
      <c r="N14" s="97" t="str">
        <f t="shared" si="4"/>
        <v>เสี่ยง/มีปัญหา</v>
      </c>
      <c r="O14" s="99">
        <f>input1!AS13</f>
        <v>8</v>
      </c>
      <c r="P14" s="101" t="str">
        <f t="shared" si="5"/>
        <v>ไม่มีจุดแข็ง</v>
      </c>
      <c r="Q14" s="102">
        <f t="shared" si="6"/>
        <v>46</v>
      </c>
      <c r="R14" s="100">
        <f t="shared" si="7"/>
        <v>46</v>
      </c>
      <c r="S14" s="103" t="str">
        <f t="shared" si="8"/>
        <v>ปกติ</v>
      </c>
    </row>
    <row r="15" spans="1:19" s="13" customFormat="1" ht="18" customHeight="1" thickBot="1">
      <c r="A15" s="123" t="s">
        <v>67</v>
      </c>
      <c r="B15" s="124" t="str">
        <f>input1!B14</f>
        <v>3/4</v>
      </c>
      <c r="C15" s="4" t="str">
        <f>input1!C14</f>
        <v>07347</v>
      </c>
      <c r="D15" s="5" t="str">
        <f>input1!D14</f>
        <v>เด็กชายภานุภัทร  สวัสดิ์รักษา</v>
      </c>
      <c r="E15" s="6">
        <f>input1!E14</f>
        <v>1</v>
      </c>
      <c r="F15" s="27" t="str">
        <f t="shared" si="0"/>
        <v>ชาย</v>
      </c>
      <c r="G15" s="89">
        <f>input1!AF14</f>
        <v>8</v>
      </c>
      <c r="H15" s="97" t="str">
        <f t="shared" si="1"/>
        <v>ปกติ</v>
      </c>
      <c r="I15" s="98">
        <f>input1!AI14</f>
        <v>11</v>
      </c>
      <c r="J15" s="97" t="str">
        <f t="shared" si="2"/>
        <v>เสี่ยง/มีปัญหา</v>
      </c>
      <c r="K15" s="99">
        <f>input1!AM14</f>
        <v>7</v>
      </c>
      <c r="L15" s="97" t="str">
        <f t="shared" si="3"/>
        <v>ปกติ</v>
      </c>
      <c r="M15" s="100">
        <f>input1!AQ14</f>
        <v>9</v>
      </c>
      <c r="N15" s="97" t="str">
        <f t="shared" si="4"/>
        <v>ปกติ</v>
      </c>
      <c r="O15" s="99">
        <f>input1!AS14</f>
        <v>8</v>
      </c>
      <c r="P15" s="101" t="str">
        <f t="shared" si="5"/>
        <v>ไม่มีจุดแข็ง</v>
      </c>
      <c r="Q15" s="102">
        <f t="shared" si="6"/>
        <v>43</v>
      </c>
      <c r="R15" s="100">
        <f t="shared" si="7"/>
        <v>43</v>
      </c>
      <c r="S15" s="103" t="str">
        <f t="shared" si="8"/>
        <v>ปกติ</v>
      </c>
    </row>
    <row r="16" spans="1:19" s="13" customFormat="1" ht="18" customHeight="1" thickBot="1">
      <c r="A16" s="123" t="s">
        <v>68</v>
      </c>
      <c r="B16" s="124" t="str">
        <f>input1!B15</f>
        <v>3/4</v>
      </c>
      <c r="C16" s="4" t="str">
        <f>input1!C15</f>
        <v>07348</v>
      </c>
      <c r="D16" s="5" t="str">
        <f>input1!D15</f>
        <v>เด็กชายภูริภัทร  แสนโท</v>
      </c>
      <c r="E16" s="6">
        <f>input1!E15</f>
        <v>1</v>
      </c>
      <c r="F16" s="27" t="str">
        <f t="shared" si="0"/>
        <v>ชาย</v>
      </c>
      <c r="G16" s="89">
        <f>input1!AF15</f>
        <v>6</v>
      </c>
      <c r="H16" s="97" t="str">
        <f t="shared" si="1"/>
        <v>ปกติ</v>
      </c>
      <c r="I16" s="98">
        <f>input1!AI15</f>
        <v>6</v>
      </c>
      <c r="J16" s="97" t="str">
        <f t="shared" si="2"/>
        <v>ปกติ</v>
      </c>
      <c r="K16" s="99">
        <f>input1!AM15</f>
        <v>9</v>
      </c>
      <c r="L16" s="97" t="str">
        <f t="shared" si="3"/>
        <v>ปกติ</v>
      </c>
      <c r="M16" s="100">
        <f>input1!AQ15</f>
        <v>9</v>
      </c>
      <c r="N16" s="97" t="str">
        <f t="shared" si="4"/>
        <v>ปกติ</v>
      </c>
      <c r="O16" s="99">
        <f>input1!AS15</f>
        <v>9</v>
      </c>
      <c r="P16" s="101" t="str">
        <f t="shared" si="5"/>
        <v>ไม่มีจุดแข็ง</v>
      </c>
      <c r="Q16" s="102">
        <f t="shared" si="6"/>
        <v>39</v>
      </c>
      <c r="R16" s="100">
        <f t="shared" si="7"/>
        <v>39</v>
      </c>
      <c r="S16" s="103" t="str">
        <f t="shared" si="8"/>
        <v>ปกติ</v>
      </c>
    </row>
    <row r="17" spans="1:19" s="13" customFormat="1" ht="18" customHeight="1">
      <c r="A17" s="123" t="s">
        <v>69</v>
      </c>
      <c r="B17" s="124" t="str">
        <f>input1!B16</f>
        <v>3/4</v>
      </c>
      <c r="C17" s="4" t="str">
        <f>input1!C16</f>
        <v>07350</v>
      </c>
      <c r="D17" s="5" t="str">
        <f>input1!D16</f>
        <v>เด็กชายศรราม  แซ่จี</v>
      </c>
      <c r="E17" s="6">
        <f>input1!E16</f>
        <v>1</v>
      </c>
      <c r="F17" s="27" t="str">
        <f t="shared" si="0"/>
        <v>ชาย</v>
      </c>
      <c r="G17" s="89">
        <f>input1!AF16</f>
        <v>6</v>
      </c>
      <c r="H17" s="97" t="str">
        <f t="shared" si="1"/>
        <v>ปกติ</v>
      </c>
      <c r="I17" s="98">
        <f>input1!AI16</f>
        <v>7</v>
      </c>
      <c r="J17" s="97" t="str">
        <f t="shared" si="2"/>
        <v>ปกติ</v>
      </c>
      <c r="K17" s="99">
        <f>input1!AM16</f>
        <v>9</v>
      </c>
      <c r="L17" s="97" t="str">
        <f t="shared" si="3"/>
        <v>ปกติ</v>
      </c>
      <c r="M17" s="100">
        <f>input1!AQ16</f>
        <v>7</v>
      </c>
      <c r="N17" s="97" t="str">
        <f t="shared" si="4"/>
        <v>ปกติ</v>
      </c>
      <c r="O17" s="99">
        <f>input1!AS16</f>
        <v>10</v>
      </c>
      <c r="P17" s="101" t="str">
        <f t="shared" si="5"/>
        <v>ไม่มีจุดแข็ง</v>
      </c>
      <c r="Q17" s="102">
        <f t="shared" si="6"/>
        <v>39</v>
      </c>
      <c r="R17" s="100">
        <f t="shared" si="7"/>
        <v>39</v>
      </c>
      <c r="S17" s="103" t="str">
        <f t="shared" si="8"/>
        <v>ปกติ</v>
      </c>
    </row>
    <row r="18" spans="1:19" s="13" customFormat="1" ht="18" customHeight="1">
      <c r="A18" s="123" t="s">
        <v>70</v>
      </c>
      <c r="B18" s="124" t="str">
        <f>input1!B17</f>
        <v>3/4</v>
      </c>
      <c r="C18" s="4" t="str">
        <f>input1!C17</f>
        <v>07351</v>
      </c>
      <c r="D18" s="5" t="str">
        <f>input1!D17</f>
        <v>เด็กชายศิววงศ์  เสริมสวัสดิ์กุล</v>
      </c>
      <c r="E18" s="6">
        <f>input1!E17</f>
        <v>1</v>
      </c>
      <c r="F18" s="29" t="str">
        <f aca="true" t="shared" si="9" ref="F18:F35">IF(E18=1,"ชาย",IF(E18=2,"หญิง","-"))</f>
        <v>ชาย</v>
      </c>
      <c r="G18" s="94">
        <f>input1!AF17</f>
        <v>5</v>
      </c>
      <c r="H18" s="97" t="str">
        <f aca="true" t="shared" si="10" ref="H18:H35">IF(G18&gt;10,"เสี่ยง/มีปัญหา","ปกติ")</f>
        <v>ปกติ</v>
      </c>
      <c r="I18" s="104">
        <f>input1!AI17</f>
        <v>6</v>
      </c>
      <c r="J18" s="97" t="str">
        <f aca="true" t="shared" si="11" ref="J18:J35">IF(I18&gt;9,"เสี่ยง/มีปัญหา","ปกติ")</f>
        <v>ปกติ</v>
      </c>
      <c r="K18" s="105">
        <f>input1!AM17</f>
        <v>5</v>
      </c>
      <c r="L18" s="97" t="str">
        <f aca="true" t="shared" si="12" ref="L18:L35">IF(K18&gt;10,"เสี่ยง/มีปัญหา","ปกติ")</f>
        <v>ปกติ</v>
      </c>
      <c r="M18" s="106">
        <f>input1!AQ17</f>
        <v>5</v>
      </c>
      <c r="N18" s="97" t="str">
        <f aca="true" t="shared" si="13" ref="N18:N35">IF(M18&gt;9,"เสี่ยง/มีปัญหา","ปกติ")</f>
        <v>ปกติ</v>
      </c>
      <c r="O18" s="105">
        <f>input1!AS17</f>
        <v>14</v>
      </c>
      <c r="P18" s="101" t="str">
        <f aca="true" t="shared" si="14" ref="P18:P35">IF(O18&gt;10,"มีจุดแข็ง","ไม่มีจุดแข็ง")</f>
        <v>มีจุดแข็ง</v>
      </c>
      <c r="Q18" s="107">
        <f aca="true" t="shared" si="15" ref="Q18:Q35">G18+I18+K18+M18+O18</f>
        <v>35</v>
      </c>
      <c r="R18" s="106">
        <f aca="true" t="shared" si="16" ref="R18:R35">IF(Q18&lt;1,"-",Q18)</f>
        <v>35</v>
      </c>
      <c r="S18" s="103" t="str">
        <f aca="true" t="shared" si="17" ref="S18:S35">IF(R18&gt;48,"เสี่ยง/มีปัญหา","ปกติ")</f>
        <v>ปกติ</v>
      </c>
    </row>
    <row r="19" spans="1:19" s="13" customFormat="1" ht="18" customHeight="1">
      <c r="A19" s="123" t="s">
        <v>71</v>
      </c>
      <c r="B19" s="124" t="str">
        <f>input1!B18</f>
        <v>3/4</v>
      </c>
      <c r="C19" s="4" t="str">
        <f>input1!C18</f>
        <v>07352</v>
      </c>
      <c r="D19" s="5" t="str">
        <f>input1!D18</f>
        <v>เด็กชายสัมภาพ  พระเกตุ</v>
      </c>
      <c r="E19" s="6">
        <f>input1!E18</f>
        <v>1</v>
      </c>
      <c r="F19" s="29" t="str">
        <f t="shared" si="9"/>
        <v>ชาย</v>
      </c>
      <c r="G19" s="94">
        <f>input1!AF18</f>
        <v>8</v>
      </c>
      <c r="H19" s="97" t="str">
        <f t="shared" si="10"/>
        <v>ปกติ</v>
      </c>
      <c r="I19" s="104">
        <f>input1!AI18</f>
        <v>8</v>
      </c>
      <c r="J19" s="97" t="str">
        <f t="shared" si="11"/>
        <v>ปกติ</v>
      </c>
      <c r="K19" s="105">
        <f>input1!AM18</f>
        <v>8</v>
      </c>
      <c r="L19" s="97" t="str">
        <f t="shared" si="12"/>
        <v>ปกติ</v>
      </c>
      <c r="M19" s="106">
        <f>input1!AQ18</f>
        <v>9</v>
      </c>
      <c r="N19" s="97" t="str">
        <f t="shared" si="13"/>
        <v>ปกติ</v>
      </c>
      <c r="O19" s="105">
        <f>input1!AS18</f>
        <v>14</v>
      </c>
      <c r="P19" s="101" t="str">
        <f t="shared" si="14"/>
        <v>มีจุดแข็ง</v>
      </c>
      <c r="Q19" s="107">
        <f t="shared" si="15"/>
        <v>47</v>
      </c>
      <c r="R19" s="106">
        <f t="shared" si="16"/>
        <v>47</v>
      </c>
      <c r="S19" s="103" t="str">
        <f t="shared" si="17"/>
        <v>ปกติ</v>
      </c>
    </row>
    <row r="20" spans="1:19" s="13" customFormat="1" ht="18" customHeight="1">
      <c r="A20" s="123" t="s">
        <v>72</v>
      </c>
      <c r="B20" s="124" t="str">
        <f>input1!B19</f>
        <v>3/4</v>
      </c>
      <c r="C20" s="4" t="str">
        <f>input1!C19</f>
        <v>07353</v>
      </c>
      <c r="D20" s="5" t="str">
        <f>input1!D19</f>
        <v>เด็กชายสุขเกษม  พวงประดับ</v>
      </c>
      <c r="E20" s="6">
        <f>input1!E19</f>
        <v>1</v>
      </c>
      <c r="F20" s="29" t="str">
        <f t="shared" si="9"/>
        <v>ชาย</v>
      </c>
      <c r="G20" s="94">
        <f>input1!AF19</f>
        <v>6</v>
      </c>
      <c r="H20" s="97" t="str">
        <f t="shared" si="10"/>
        <v>ปกติ</v>
      </c>
      <c r="I20" s="104">
        <f>input1!AI19</f>
        <v>6</v>
      </c>
      <c r="J20" s="97" t="str">
        <f t="shared" si="11"/>
        <v>ปกติ</v>
      </c>
      <c r="K20" s="105">
        <f>input1!AM19</f>
        <v>9</v>
      </c>
      <c r="L20" s="97" t="str">
        <f t="shared" si="12"/>
        <v>ปกติ</v>
      </c>
      <c r="M20" s="106">
        <f>input1!AQ19</f>
        <v>6</v>
      </c>
      <c r="N20" s="97" t="str">
        <f t="shared" si="13"/>
        <v>ปกติ</v>
      </c>
      <c r="O20" s="105">
        <f>input1!AS19</f>
        <v>10</v>
      </c>
      <c r="P20" s="101" t="str">
        <f t="shared" si="14"/>
        <v>ไม่มีจุดแข็ง</v>
      </c>
      <c r="Q20" s="107">
        <f t="shared" si="15"/>
        <v>37</v>
      </c>
      <c r="R20" s="106">
        <f t="shared" si="16"/>
        <v>37</v>
      </c>
      <c r="S20" s="103" t="str">
        <f t="shared" si="17"/>
        <v>ปกติ</v>
      </c>
    </row>
    <row r="21" spans="1:19" s="13" customFormat="1" ht="18" customHeight="1" thickBot="1">
      <c r="A21" s="123" t="s">
        <v>22</v>
      </c>
      <c r="B21" s="125" t="str">
        <f>input1!B20</f>
        <v>3/4</v>
      </c>
      <c r="C21" s="20" t="str">
        <f>input1!C20</f>
        <v>07354</v>
      </c>
      <c r="D21" s="21" t="str">
        <f>input1!D20</f>
        <v>เด็กชายสุรเชษฐ์  ขุนพิลึก</v>
      </c>
      <c r="E21" s="22">
        <f>input1!E20</f>
        <v>1</v>
      </c>
      <c r="F21" s="31" t="str">
        <f t="shared" si="9"/>
        <v>ชาย</v>
      </c>
      <c r="G21" s="95">
        <f>input1!AF20</f>
        <v>8</v>
      </c>
      <c r="H21" s="112" t="str">
        <f t="shared" si="10"/>
        <v>ปกติ</v>
      </c>
      <c r="I21" s="108">
        <f>input1!AI20</f>
        <v>6</v>
      </c>
      <c r="J21" s="112" t="str">
        <f t="shared" si="11"/>
        <v>ปกติ</v>
      </c>
      <c r="K21" s="109">
        <f>input1!AM20</f>
        <v>13</v>
      </c>
      <c r="L21" s="112" t="str">
        <f t="shared" si="12"/>
        <v>เสี่ยง/มีปัญหา</v>
      </c>
      <c r="M21" s="110">
        <f>input1!AQ20</f>
        <v>9</v>
      </c>
      <c r="N21" s="112" t="str">
        <f t="shared" si="13"/>
        <v>ปกติ</v>
      </c>
      <c r="O21" s="109">
        <f>input1!AS20</f>
        <v>7</v>
      </c>
      <c r="P21" s="113" t="str">
        <f t="shared" si="14"/>
        <v>ไม่มีจุดแข็ง</v>
      </c>
      <c r="Q21" s="111">
        <f t="shared" si="15"/>
        <v>43</v>
      </c>
      <c r="R21" s="110">
        <f t="shared" si="16"/>
        <v>43</v>
      </c>
      <c r="S21" s="114" t="str">
        <f t="shared" si="17"/>
        <v>ปกติ</v>
      </c>
    </row>
    <row r="22" spans="1:19" s="13" customFormat="1" ht="18" customHeight="1">
      <c r="A22" s="123" t="s">
        <v>23</v>
      </c>
      <c r="B22" s="124" t="str">
        <f>input1!B21</f>
        <v>3/4</v>
      </c>
      <c r="C22" s="4" t="str">
        <f>input1!C21</f>
        <v>07355</v>
      </c>
      <c r="D22" s="5" t="str">
        <f>input1!D21</f>
        <v>เด็กชายสุรพัศ  ประมูล</v>
      </c>
      <c r="E22" s="6">
        <f>input1!E21</f>
        <v>1</v>
      </c>
      <c r="F22" s="33" t="str">
        <f t="shared" si="9"/>
        <v>ชาย</v>
      </c>
      <c r="G22" s="89">
        <f>input1!AF21</f>
        <v>5</v>
      </c>
      <c r="H22" s="97" t="str">
        <f t="shared" si="10"/>
        <v>ปกติ</v>
      </c>
      <c r="I22" s="98">
        <f>input1!AI21</f>
        <v>8</v>
      </c>
      <c r="J22" s="97" t="str">
        <f t="shared" si="11"/>
        <v>ปกติ</v>
      </c>
      <c r="K22" s="99">
        <f>input1!AM21</f>
        <v>6</v>
      </c>
      <c r="L22" s="97" t="str">
        <f t="shared" si="12"/>
        <v>ปกติ</v>
      </c>
      <c r="M22" s="100">
        <f>input1!AQ21</f>
        <v>8</v>
      </c>
      <c r="N22" s="97" t="str">
        <f t="shared" si="13"/>
        <v>ปกติ</v>
      </c>
      <c r="O22" s="99">
        <f>input1!AS21</f>
        <v>21</v>
      </c>
      <c r="P22" s="101" t="str">
        <f t="shared" si="14"/>
        <v>มีจุดแข็ง</v>
      </c>
      <c r="Q22" s="102">
        <f t="shared" si="15"/>
        <v>48</v>
      </c>
      <c r="R22" s="100">
        <f t="shared" si="16"/>
        <v>48</v>
      </c>
      <c r="S22" s="103" t="str">
        <f t="shared" si="17"/>
        <v>ปกติ</v>
      </c>
    </row>
    <row r="23" spans="1:19" s="13" customFormat="1" ht="18" customHeight="1">
      <c r="A23" s="123" t="s">
        <v>24</v>
      </c>
      <c r="B23" s="124" t="str">
        <f>input1!B22</f>
        <v>3/4</v>
      </c>
      <c r="C23" s="4" t="str">
        <f>input1!C22</f>
        <v>07356</v>
      </c>
      <c r="D23" s="5" t="str">
        <f>input1!D22</f>
        <v>เด็กชายอดิสรณ์  จานลาน</v>
      </c>
      <c r="E23" s="6">
        <f>input1!E22</f>
        <v>1</v>
      </c>
      <c r="F23" s="29" t="str">
        <f t="shared" si="9"/>
        <v>ชาย</v>
      </c>
      <c r="G23" s="94">
        <f>input1!AF22</f>
        <v>7</v>
      </c>
      <c r="H23" s="97" t="str">
        <f t="shared" si="10"/>
        <v>ปกติ</v>
      </c>
      <c r="I23" s="104">
        <f>input1!AI22</f>
        <v>10</v>
      </c>
      <c r="J23" s="97" t="str">
        <f t="shared" si="11"/>
        <v>เสี่ยง/มีปัญหา</v>
      </c>
      <c r="K23" s="105">
        <f>input1!AM22</f>
        <v>11</v>
      </c>
      <c r="L23" s="97" t="str">
        <f t="shared" si="12"/>
        <v>เสี่ยง/มีปัญหา</v>
      </c>
      <c r="M23" s="106">
        <f>input1!AQ22</f>
        <v>10</v>
      </c>
      <c r="N23" s="97" t="str">
        <f t="shared" si="13"/>
        <v>เสี่ยง/มีปัญหา</v>
      </c>
      <c r="O23" s="105">
        <f>input1!AS22</f>
        <v>10</v>
      </c>
      <c r="P23" s="101" t="str">
        <f t="shared" si="14"/>
        <v>ไม่มีจุดแข็ง</v>
      </c>
      <c r="Q23" s="107">
        <f t="shared" si="15"/>
        <v>48</v>
      </c>
      <c r="R23" s="106">
        <f t="shared" si="16"/>
        <v>48</v>
      </c>
      <c r="S23" s="103" t="str">
        <f t="shared" si="17"/>
        <v>ปกติ</v>
      </c>
    </row>
    <row r="24" spans="1:19" s="13" customFormat="1" ht="18" customHeight="1">
      <c r="A24" s="123" t="s">
        <v>49</v>
      </c>
      <c r="B24" s="124" t="str">
        <f>input1!B23</f>
        <v>3/4</v>
      </c>
      <c r="C24" s="4" t="str">
        <f>input1!C23</f>
        <v>07359</v>
      </c>
      <c r="D24" s="5" t="str">
        <f>input1!D23</f>
        <v>เด็กชายอโนชา  โพธิ์หวี</v>
      </c>
      <c r="E24" s="6">
        <f>input1!E23</f>
        <v>1</v>
      </c>
      <c r="F24" s="29" t="str">
        <f t="shared" si="9"/>
        <v>ชาย</v>
      </c>
      <c r="G24" s="94">
        <f>input1!AF23</f>
        <v>6</v>
      </c>
      <c r="H24" s="97" t="str">
        <f t="shared" si="10"/>
        <v>ปกติ</v>
      </c>
      <c r="I24" s="104">
        <f>input1!AI23</f>
        <v>8</v>
      </c>
      <c r="J24" s="97" t="str">
        <f t="shared" si="11"/>
        <v>ปกติ</v>
      </c>
      <c r="K24" s="105">
        <f>input1!AM23</f>
        <v>9</v>
      </c>
      <c r="L24" s="97" t="str">
        <f t="shared" si="12"/>
        <v>ปกติ</v>
      </c>
      <c r="M24" s="106">
        <f>input1!AQ23</f>
        <v>6</v>
      </c>
      <c r="N24" s="97" t="str">
        <f t="shared" si="13"/>
        <v>ปกติ</v>
      </c>
      <c r="O24" s="105">
        <f>input1!AS23</f>
        <v>7</v>
      </c>
      <c r="P24" s="101" t="str">
        <f t="shared" si="14"/>
        <v>ไม่มีจุดแข็ง</v>
      </c>
      <c r="Q24" s="107">
        <f t="shared" si="15"/>
        <v>36</v>
      </c>
      <c r="R24" s="106">
        <f t="shared" si="16"/>
        <v>36</v>
      </c>
      <c r="S24" s="103" t="str">
        <f t="shared" si="17"/>
        <v>ปกติ</v>
      </c>
    </row>
    <row r="25" spans="1:19" s="13" customFormat="1" ht="18" customHeight="1">
      <c r="A25" s="123" t="s">
        <v>50</v>
      </c>
      <c r="B25" s="124" t="str">
        <f>input1!B24</f>
        <v>3/4</v>
      </c>
      <c r="C25" s="4" t="str">
        <f>input1!C24</f>
        <v>07468</v>
      </c>
      <c r="D25" s="5" t="str">
        <f>input1!D24</f>
        <v>เด็กชายธนภูมิ  นุ่มมาก</v>
      </c>
      <c r="E25" s="6">
        <f>input1!E24</f>
        <v>1</v>
      </c>
      <c r="F25" s="29" t="str">
        <f>IF(E25=1,"ชาย",IF(E25=2,"หญิง","-"))</f>
        <v>ชาย</v>
      </c>
      <c r="G25" s="94">
        <f>input1!AF24</f>
        <v>7</v>
      </c>
      <c r="H25" s="97" t="str">
        <f>IF(G25&gt;10,"เสี่ยง/มีปัญหา","ปกติ")</f>
        <v>ปกติ</v>
      </c>
      <c r="I25" s="104">
        <f>input1!AI24</f>
        <v>6</v>
      </c>
      <c r="J25" s="97" t="str">
        <f>IF(I25&gt;9,"เสี่ยง/มีปัญหา","ปกติ")</f>
        <v>ปกติ</v>
      </c>
      <c r="K25" s="105">
        <f>input1!AM24</f>
        <v>5</v>
      </c>
      <c r="L25" s="97" t="str">
        <f>IF(K25&gt;10,"เสี่ยง/มีปัญหา","ปกติ")</f>
        <v>ปกติ</v>
      </c>
      <c r="M25" s="106">
        <f>input1!AQ24</f>
        <v>9</v>
      </c>
      <c r="N25" s="97" t="str">
        <f>IF(M25&gt;9,"เสี่ยง/มีปัญหา","ปกติ")</f>
        <v>ปกติ</v>
      </c>
      <c r="O25" s="105">
        <f>input1!AS24</f>
        <v>12</v>
      </c>
      <c r="P25" s="101" t="str">
        <f>IF(O25&gt;10,"มีจุดแข็ง","ไม่มีจุดแข็ง")</f>
        <v>มีจุดแข็ง</v>
      </c>
      <c r="Q25" s="107">
        <f>G25+I25+K25+M25+O25</f>
        <v>39</v>
      </c>
      <c r="R25" s="106">
        <f>IF(Q25&lt;1,"-",Q25)</f>
        <v>39</v>
      </c>
      <c r="S25" s="103" t="str">
        <f>IF(R25&gt;48,"เสี่ยง/มีปัญหา","ปกติ")</f>
        <v>ปกติ</v>
      </c>
    </row>
    <row r="26" spans="1:19" s="13" customFormat="1" ht="18" customHeight="1">
      <c r="A26" s="123" t="s">
        <v>51</v>
      </c>
      <c r="B26" s="124" t="str">
        <f>input1!B24</f>
        <v>3/4</v>
      </c>
      <c r="C26" s="4" t="str">
        <f>input1!C24</f>
        <v>07468</v>
      </c>
      <c r="D26" s="5" t="str">
        <f>input1!D25</f>
        <v>เด็กชายทิวากร  พูลเขตรกรณ์</v>
      </c>
      <c r="E26" s="6">
        <f>input1!E24</f>
        <v>1</v>
      </c>
      <c r="F26" s="33" t="str">
        <f t="shared" si="9"/>
        <v>ชาย</v>
      </c>
      <c r="G26" s="89">
        <f>input1!AF24</f>
        <v>7</v>
      </c>
      <c r="H26" s="97" t="str">
        <f t="shared" si="10"/>
        <v>ปกติ</v>
      </c>
      <c r="I26" s="98">
        <f>input1!AI24</f>
        <v>6</v>
      </c>
      <c r="J26" s="97" t="str">
        <f t="shared" si="11"/>
        <v>ปกติ</v>
      </c>
      <c r="K26" s="99">
        <f>input1!AM24</f>
        <v>5</v>
      </c>
      <c r="L26" s="97" t="str">
        <f t="shared" si="12"/>
        <v>ปกติ</v>
      </c>
      <c r="M26" s="100">
        <f>input1!AQ24</f>
        <v>9</v>
      </c>
      <c r="N26" s="97" t="str">
        <f t="shared" si="13"/>
        <v>ปกติ</v>
      </c>
      <c r="O26" s="99">
        <f>input1!AS24</f>
        <v>12</v>
      </c>
      <c r="P26" s="101" t="str">
        <f t="shared" si="14"/>
        <v>มีจุดแข็ง</v>
      </c>
      <c r="Q26" s="102">
        <f t="shared" si="15"/>
        <v>39</v>
      </c>
      <c r="R26" s="100">
        <f t="shared" si="16"/>
        <v>39</v>
      </c>
      <c r="S26" s="103" t="str">
        <f t="shared" si="17"/>
        <v>ปกติ</v>
      </c>
    </row>
    <row r="27" spans="1:19" s="13" customFormat="1" ht="18" customHeight="1">
      <c r="A27" s="123" t="s">
        <v>52</v>
      </c>
      <c r="B27" s="124" t="str">
        <f>input1!B26</f>
        <v>3/4</v>
      </c>
      <c r="C27" s="4" t="str">
        <f>input1!C26</f>
        <v>07361</v>
      </c>
      <c r="D27" s="5" t="str">
        <f>input1!D26</f>
        <v>เด็กหญิงกัลยา  มุจรินทร์</v>
      </c>
      <c r="E27" s="6">
        <f>input1!E26</f>
        <v>2</v>
      </c>
      <c r="F27" s="29" t="str">
        <f t="shared" si="9"/>
        <v>หญิง</v>
      </c>
      <c r="G27" s="94">
        <f>input1!AF26</f>
        <v>7</v>
      </c>
      <c r="H27" s="97" t="str">
        <f t="shared" si="10"/>
        <v>ปกติ</v>
      </c>
      <c r="I27" s="104">
        <f>input1!AI26</f>
        <v>7</v>
      </c>
      <c r="J27" s="97" t="str">
        <f t="shared" si="11"/>
        <v>ปกติ</v>
      </c>
      <c r="K27" s="105">
        <f>input1!AM26</f>
        <v>5</v>
      </c>
      <c r="L27" s="97" t="str">
        <f t="shared" si="12"/>
        <v>ปกติ</v>
      </c>
      <c r="M27" s="106">
        <f>input1!AQ26</f>
        <v>9</v>
      </c>
      <c r="N27" s="97" t="str">
        <f t="shared" si="13"/>
        <v>ปกติ</v>
      </c>
      <c r="O27" s="105">
        <f>input1!AS26</f>
        <v>11</v>
      </c>
      <c r="P27" s="101" t="str">
        <f t="shared" si="14"/>
        <v>มีจุดแข็ง</v>
      </c>
      <c r="Q27" s="107">
        <f t="shared" si="15"/>
        <v>39</v>
      </c>
      <c r="R27" s="106">
        <f t="shared" si="16"/>
        <v>39</v>
      </c>
      <c r="S27" s="103" t="str">
        <f t="shared" si="17"/>
        <v>ปกติ</v>
      </c>
    </row>
    <row r="28" spans="1:19" s="13" customFormat="1" ht="18" customHeight="1">
      <c r="A28" s="123" t="s">
        <v>0</v>
      </c>
      <c r="B28" s="124" t="str">
        <f>input1!B27</f>
        <v>3/4</v>
      </c>
      <c r="C28" s="4" t="str">
        <f>input1!C27</f>
        <v>07362</v>
      </c>
      <c r="D28" s="5" t="str">
        <f>input1!D27</f>
        <v>เด็กหญิงจิดาภา  ตาลประไพ</v>
      </c>
      <c r="E28" s="6">
        <f>input1!E27</f>
        <v>2</v>
      </c>
      <c r="F28" s="29" t="str">
        <f t="shared" si="9"/>
        <v>หญิง</v>
      </c>
      <c r="G28" s="94">
        <f>input1!AF27</f>
        <v>7</v>
      </c>
      <c r="H28" s="97" t="str">
        <f t="shared" si="10"/>
        <v>ปกติ</v>
      </c>
      <c r="I28" s="104">
        <f>input1!AI27</f>
        <v>8</v>
      </c>
      <c r="J28" s="97" t="str">
        <f t="shared" si="11"/>
        <v>ปกติ</v>
      </c>
      <c r="K28" s="105">
        <f>input1!AM27</f>
        <v>7</v>
      </c>
      <c r="L28" s="97" t="str">
        <f t="shared" si="12"/>
        <v>ปกติ</v>
      </c>
      <c r="M28" s="106">
        <f>input1!AQ27</f>
        <v>6</v>
      </c>
      <c r="N28" s="97" t="str">
        <f t="shared" si="13"/>
        <v>ปกติ</v>
      </c>
      <c r="O28" s="105">
        <f>input1!AS27</f>
        <v>13</v>
      </c>
      <c r="P28" s="101" t="str">
        <f t="shared" si="14"/>
        <v>มีจุดแข็ง</v>
      </c>
      <c r="Q28" s="107">
        <f t="shared" si="15"/>
        <v>41</v>
      </c>
      <c r="R28" s="106">
        <f t="shared" si="16"/>
        <v>41</v>
      </c>
      <c r="S28" s="103" t="str">
        <f t="shared" si="17"/>
        <v>ปกติ</v>
      </c>
    </row>
    <row r="29" spans="1:19" s="13" customFormat="1" ht="18" customHeight="1">
      <c r="A29" s="123" t="s">
        <v>1</v>
      </c>
      <c r="B29" s="124" t="str">
        <f>input1!B28</f>
        <v>3/4</v>
      </c>
      <c r="C29" s="4" t="str">
        <f>input1!C28</f>
        <v>07363</v>
      </c>
      <c r="D29" s="5" t="str">
        <f>input1!D28</f>
        <v>เด็กหญิงชุติมา  บุญประคม</v>
      </c>
      <c r="E29" s="6">
        <f>input1!E28</f>
        <v>2</v>
      </c>
      <c r="F29" s="29" t="str">
        <f t="shared" si="9"/>
        <v>หญิง</v>
      </c>
      <c r="G29" s="94">
        <f>input1!AF28</f>
        <v>8</v>
      </c>
      <c r="H29" s="97" t="str">
        <f t="shared" si="10"/>
        <v>ปกติ</v>
      </c>
      <c r="I29" s="104">
        <f>input1!AI28</f>
        <v>9</v>
      </c>
      <c r="J29" s="97" t="str">
        <f t="shared" si="11"/>
        <v>ปกติ</v>
      </c>
      <c r="K29" s="105">
        <f>input1!AM28</f>
        <v>6</v>
      </c>
      <c r="L29" s="97" t="str">
        <f t="shared" si="12"/>
        <v>ปกติ</v>
      </c>
      <c r="M29" s="106">
        <f>input1!AQ28</f>
        <v>6</v>
      </c>
      <c r="N29" s="97" t="str">
        <f t="shared" si="13"/>
        <v>ปกติ</v>
      </c>
      <c r="O29" s="105">
        <f>input1!AS28</f>
        <v>9</v>
      </c>
      <c r="P29" s="101" t="str">
        <f t="shared" si="14"/>
        <v>ไม่มีจุดแข็ง</v>
      </c>
      <c r="Q29" s="107">
        <f t="shared" si="15"/>
        <v>38</v>
      </c>
      <c r="R29" s="106">
        <f t="shared" si="16"/>
        <v>38</v>
      </c>
      <c r="S29" s="103" t="str">
        <f t="shared" si="17"/>
        <v>ปกติ</v>
      </c>
    </row>
    <row r="30" spans="1:19" s="13" customFormat="1" ht="18" customHeight="1" thickBot="1">
      <c r="A30" s="123" t="s">
        <v>2</v>
      </c>
      <c r="B30" s="125" t="str">
        <f>input1!B29</f>
        <v>3/4</v>
      </c>
      <c r="C30" s="20" t="str">
        <f>input1!C29</f>
        <v>07364</v>
      </c>
      <c r="D30" s="21" t="str">
        <f>input1!D29</f>
        <v>เด็กหญิงนัทชา  แสงเงิน</v>
      </c>
      <c r="E30" s="22">
        <f>input1!E29</f>
        <v>2</v>
      </c>
      <c r="F30" s="31" t="str">
        <f t="shared" si="9"/>
        <v>หญิง</v>
      </c>
      <c r="G30" s="95">
        <f>input1!AF29</f>
        <v>8</v>
      </c>
      <c r="H30" s="112" t="str">
        <f t="shared" si="10"/>
        <v>ปกติ</v>
      </c>
      <c r="I30" s="108">
        <f>input1!AI29</f>
        <v>7</v>
      </c>
      <c r="J30" s="112" t="str">
        <f t="shared" si="11"/>
        <v>ปกติ</v>
      </c>
      <c r="K30" s="109">
        <f>input1!AM29</f>
        <v>7</v>
      </c>
      <c r="L30" s="112" t="str">
        <f t="shared" si="12"/>
        <v>ปกติ</v>
      </c>
      <c r="M30" s="110">
        <f>input1!AQ29</f>
        <v>7</v>
      </c>
      <c r="N30" s="112" t="str">
        <f t="shared" si="13"/>
        <v>ปกติ</v>
      </c>
      <c r="O30" s="109">
        <f>input1!AS29</f>
        <v>14</v>
      </c>
      <c r="P30" s="113" t="str">
        <f t="shared" si="14"/>
        <v>มีจุดแข็ง</v>
      </c>
      <c r="Q30" s="111">
        <f t="shared" si="15"/>
        <v>43</v>
      </c>
      <c r="R30" s="110">
        <f t="shared" si="16"/>
        <v>43</v>
      </c>
      <c r="S30" s="114" t="str">
        <f t="shared" si="17"/>
        <v>ปกติ</v>
      </c>
    </row>
    <row r="31" spans="1:19" s="13" customFormat="1" ht="18" customHeight="1">
      <c r="A31" s="123" t="s">
        <v>3</v>
      </c>
      <c r="B31" s="124" t="str">
        <f>input1!B30</f>
        <v>3/4</v>
      </c>
      <c r="C31" s="4" t="str">
        <f>input1!C30</f>
        <v>07365</v>
      </c>
      <c r="D31" s="5" t="str">
        <f>input1!D30</f>
        <v>เด็กหญิงบุศญาณี  คล้ายสุบรรณ์</v>
      </c>
      <c r="E31" s="6">
        <f>input1!E30</f>
        <v>2</v>
      </c>
      <c r="F31" s="33" t="str">
        <f t="shared" si="9"/>
        <v>หญิง</v>
      </c>
      <c r="G31" s="89">
        <f>input1!AF30</f>
        <v>9</v>
      </c>
      <c r="H31" s="97" t="str">
        <f t="shared" si="10"/>
        <v>ปกติ</v>
      </c>
      <c r="I31" s="98">
        <f>input1!AI30</f>
        <v>5</v>
      </c>
      <c r="J31" s="97" t="str">
        <f t="shared" si="11"/>
        <v>ปกติ</v>
      </c>
      <c r="K31" s="99">
        <f>input1!AM30</f>
        <v>7</v>
      </c>
      <c r="L31" s="97" t="str">
        <f t="shared" si="12"/>
        <v>ปกติ</v>
      </c>
      <c r="M31" s="100">
        <f>input1!AQ30</f>
        <v>9</v>
      </c>
      <c r="N31" s="97" t="str">
        <f t="shared" si="13"/>
        <v>ปกติ</v>
      </c>
      <c r="O31" s="99">
        <f>input1!AS30</f>
        <v>11</v>
      </c>
      <c r="P31" s="101" t="str">
        <f t="shared" si="14"/>
        <v>มีจุดแข็ง</v>
      </c>
      <c r="Q31" s="102">
        <f t="shared" si="15"/>
        <v>41</v>
      </c>
      <c r="R31" s="100">
        <f t="shared" si="16"/>
        <v>41</v>
      </c>
      <c r="S31" s="103" t="str">
        <f t="shared" si="17"/>
        <v>ปกติ</v>
      </c>
    </row>
    <row r="32" spans="1:31" s="13" customFormat="1" ht="18" customHeight="1">
      <c r="A32" s="123" t="s">
        <v>4</v>
      </c>
      <c r="B32" s="124" t="str">
        <f>input1!B31</f>
        <v>3/4</v>
      </c>
      <c r="C32" s="4" t="str">
        <f>input1!C31</f>
        <v>07366</v>
      </c>
      <c r="D32" s="5" t="str">
        <f>input1!D31</f>
        <v>เด็กหญิงปภาวดี  ม่วงมี</v>
      </c>
      <c r="E32" s="6">
        <f>input1!E31</f>
        <v>2</v>
      </c>
      <c r="F32" s="29" t="str">
        <f t="shared" si="9"/>
        <v>หญิง</v>
      </c>
      <c r="G32" s="94">
        <f>input1!AF31</f>
        <v>8</v>
      </c>
      <c r="H32" s="97" t="str">
        <f t="shared" si="10"/>
        <v>ปกติ</v>
      </c>
      <c r="I32" s="104">
        <f>input1!AI31</f>
        <v>7</v>
      </c>
      <c r="J32" s="97" t="str">
        <f t="shared" si="11"/>
        <v>ปกติ</v>
      </c>
      <c r="K32" s="105">
        <f>input1!AM31</f>
        <v>8</v>
      </c>
      <c r="L32" s="97" t="str">
        <f t="shared" si="12"/>
        <v>ปกติ</v>
      </c>
      <c r="M32" s="106">
        <f>input1!AQ31</f>
        <v>7</v>
      </c>
      <c r="N32" s="97" t="str">
        <f t="shared" si="13"/>
        <v>ปกติ</v>
      </c>
      <c r="O32" s="105">
        <f>input1!AS31</f>
        <v>14</v>
      </c>
      <c r="P32" s="101" t="str">
        <f t="shared" si="14"/>
        <v>มีจุดแข็ง</v>
      </c>
      <c r="Q32" s="107">
        <f t="shared" si="15"/>
        <v>44</v>
      </c>
      <c r="R32" s="106">
        <f t="shared" si="16"/>
        <v>44</v>
      </c>
      <c r="S32" s="103" t="str">
        <f t="shared" si="17"/>
        <v>ปกติ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18" customHeight="1">
      <c r="A33" s="123" t="s">
        <v>5</v>
      </c>
      <c r="B33" s="124" t="str">
        <f>input1!B32</f>
        <v>3/4</v>
      </c>
      <c r="C33" s="4" t="str">
        <f>input1!C32</f>
        <v>07367</v>
      </c>
      <c r="D33" s="5" t="str">
        <f>input1!D32</f>
        <v>เด็กหญิงลลิตา  บากบั่น</v>
      </c>
      <c r="E33" s="6">
        <f>input1!E32</f>
        <v>2</v>
      </c>
      <c r="F33" s="29" t="str">
        <f t="shared" si="9"/>
        <v>หญิง</v>
      </c>
      <c r="G33" s="94">
        <f>input1!AF32</f>
        <v>8</v>
      </c>
      <c r="H33" s="97" t="str">
        <f t="shared" si="10"/>
        <v>ปกติ</v>
      </c>
      <c r="I33" s="104">
        <f>input1!AI32</f>
        <v>7</v>
      </c>
      <c r="J33" s="97" t="str">
        <f t="shared" si="11"/>
        <v>ปกติ</v>
      </c>
      <c r="K33" s="105">
        <f>input1!AM32</f>
        <v>6</v>
      </c>
      <c r="L33" s="97" t="str">
        <f t="shared" si="12"/>
        <v>ปกติ</v>
      </c>
      <c r="M33" s="106">
        <f>input1!AQ32</f>
        <v>7</v>
      </c>
      <c r="N33" s="97" t="str">
        <f t="shared" si="13"/>
        <v>ปกติ</v>
      </c>
      <c r="O33" s="105">
        <f>input1!AS32</f>
        <v>13</v>
      </c>
      <c r="P33" s="101" t="str">
        <f t="shared" si="14"/>
        <v>มีจุดแข็ง</v>
      </c>
      <c r="Q33" s="107">
        <f t="shared" si="15"/>
        <v>41</v>
      </c>
      <c r="R33" s="106">
        <f t="shared" si="16"/>
        <v>41</v>
      </c>
      <c r="S33" s="103" t="str">
        <f t="shared" si="17"/>
        <v>ปกติ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18" customHeight="1">
      <c r="A34" s="123" t="s">
        <v>6</v>
      </c>
      <c r="B34" s="124" t="str">
        <f>input1!B33</f>
        <v>3/4</v>
      </c>
      <c r="C34" s="4" t="str">
        <f>input1!C33</f>
        <v>07368</v>
      </c>
      <c r="D34" s="5" t="str">
        <f>input1!D33</f>
        <v>เด็กหญิงศรีสุดา  วิกาเงิน</v>
      </c>
      <c r="E34" s="6">
        <f>input1!E33</f>
        <v>2</v>
      </c>
      <c r="F34" s="29" t="str">
        <f t="shared" si="9"/>
        <v>หญิง</v>
      </c>
      <c r="G34" s="94">
        <f>input1!AF33</f>
        <v>14</v>
      </c>
      <c r="H34" s="97" t="str">
        <f t="shared" si="10"/>
        <v>เสี่ยง/มีปัญหา</v>
      </c>
      <c r="I34" s="104">
        <f>input1!AI33</f>
        <v>6</v>
      </c>
      <c r="J34" s="97" t="str">
        <f t="shared" si="11"/>
        <v>ปกติ</v>
      </c>
      <c r="K34" s="105">
        <f>input1!AM33</f>
        <v>7</v>
      </c>
      <c r="L34" s="97" t="str">
        <f t="shared" si="12"/>
        <v>ปกติ</v>
      </c>
      <c r="M34" s="106">
        <f>input1!AQ33</f>
        <v>7</v>
      </c>
      <c r="N34" s="97" t="str">
        <f t="shared" si="13"/>
        <v>ปกติ</v>
      </c>
      <c r="O34" s="105">
        <f>input1!AS33</f>
        <v>15</v>
      </c>
      <c r="P34" s="101" t="str">
        <f t="shared" si="14"/>
        <v>มีจุดแข็ง</v>
      </c>
      <c r="Q34" s="107">
        <f t="shared" si="15"/>
        <v>49</v>
      </c>
      <c r="R34" s="106">
        <f t="shared" si="16"/>
        <v>49</v>
      </c>
      <c r="S34" s="103" t="str">
        <f t="shared" si="17"/>
        <v>เสี่ยง/มีปัญหา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18" customHeight="1" thickBot="1">
      <c r="A35" s="123" t="s">
        <v>7</v>
      </c>
      <c r="B35" s="125" t="str">
        <f>input1!B34</f>
        <v>3/4</v>
      </c>
      <c r="C35" s="20" t="str">
        <f>input1!C34</f>
        <v>07369</v>
      </c>
      <c r="D35" s="21" t="str">
        <f>input1!D34</f>
        <v>เด็กหญิงสมใจ  สีทา</v>
      </c>
      <c r="E35" s="22">
        <f>input1!E34</f>
        <v>2</v>
      </c>
      <c r="F35" s="31" t="str">
        <f t="shared" si="9"/>
        <v>หญิง</v>
      </c>
      <c r="G35" s="95">
        <f>input1!AF34</f>
        <v>8</v>
      </c>
      <c r="H35" s="112" t="str">
        <f t="shared" si="10"/>
        <v>ปกติ</v>
      </c>
      <c r="I35" s="108">
        <f>input1!AI34</f>
        <v>8</v>
      </c>
      <c r="J35" s="112" t="str">
        <f t="shared" si="11"/>
        <v>ปกติ</v>
      </c>
      <c r="K35" s="109">
        <f>input1!AM34</f>
        <v>9</v>
      </c>
      <c r="L35" s="112" t="str">
        <f t="shared" si="12"/>
        <v>ปกติ</v>
      </c>
      <c r="M35" s="110">
        <f>input1!AQ34</f>
        <v>7</v>
      </c>
      <c r="N35" s="112" t="str">
        <f t="shared" si="13"/>
        <v>ปกติ</v>
      </c>
      <c r="O35" s="109">
        <f>input1!AS34</f>
        <v>11</v>
      </c>
      <c r="P35" s="113" t="str">
        <f t="shared" si="14"/>
        <v>มีจุดแข็ง</v>
      </c>
      <c r="Q35" s="111">
        <f t="shared" si="15"/>
        <v>43</v>
      </c>
      <c r="R35" s="110">
        <f t="shared" si="16"/>
        <v>43</v>
      </c>
      <c r="S35" s="114" t="str">
        <f t="shared" si="17"/>
        <v>ปกติ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3" customFormat="1" ht="18" customHeight="1">
      <c r="A36" s="123" t="s">
        <v>8</v>
      </c>
      <c r="B36" s="124" t="str">
        <f>input1!B35</f>
        <v>3/4</v>
      </c>
      <c r="C36" s="4" t="str">
        <f>input1!C35</f>
        <v>07370</v>
      </c>
      <c r="D36" s="5" t="str">
        <f>input1!D35</f>
        <v>เด็กหญิงสุกันยา  ภูยาฟ้า</v>
      </c>
      <c r="E36" s="6">
        <f>input1!E35</f>
        <v>2</v>
      </c>
      <c r="F36" s="29" t="str">
        <f>IF(E36=1,"ชาย",IF(E36=2,"หญิง","-"))</f>
        <v>หญิง</v>
      </c>
      <c r="G36" s="94" t="str">
        <f>input1!AF35</f>
        <v>0</v>
      </c>
      <c r="H36" s="97" t="str">
        <f>IF(G36&gt;10,"เสี่ยง/มีปัญหา","ปกติ")</f>
        <v>เสี่ยง/มีปัญหา</v>
      </c>
      <c r="I36" s="104">
        <f>input1!AI35</f>
        <v>9</v>
      </c>
      <c r="J36" s="97" t="str">
        <f>IF(I36&gt;9,"เสี่ยง/มีปัญหา","ปกติ")</f>
        <v>ปกติ</v>
      </c>
      <c r="K36" s="105">
        <f>input1!AM35</f>
        <v>6</v>
      </c>
      <c r="L36" s="97" t="str">
        <f>IF(K36&gt;10,"เสี่ยง/มีปัญหา","ปกติ")</f>
        <v>ปกติ</v>
      </c>
      <c r="M36" s="106">
        <f>input1!AQ35</f>
        <v>6</v>
      </c>
      <c r="N36" s="97" t="str">
        <f>IF(M36&gt;9,"เสี่ยง/มีปัญหา","ปกติ")</f>
        <v>ปกติ</v>
      </c>
      <c r="O36" s="105">
        <f>input1!AS35</f>
        <v>9</v>
      </c>
      <c r="P36" s="101" t="str">
        <f>IF(O36&gt;10,"มีจุดแข็ง","ไม่มีจุดแข็ง")</f>
        <v>ไม่มีจุดแข็ง</v>
      </c>
      <c r="Q36" s="107">
        <f>G36+I36+K36+M36+O36</f>
        <v>30</v>
      </c>
      <c r="R36" s="106">
        <f>IF(Q36&lt;1,"-",Q36)</f>
        <v>30</v>
      </c>
      <c r="S36" s="103" t="str">
        <f>IF(R36&gt;48,"เสี่ยง/มีปัญหา","ปกติ")</f>
        <v>ปกติ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19" s="13" customFormat="1" ht="18" customHeight="1" thickBot="1">
      <c r="A37" s="123" t="s">
        <v>9</v>
      </c>
      <c r="B37" s="125" t="str">
        <f>input1!B36</f>
        <v>3/4</v>
      </c>
      <c r="C37" s="20" t="str">
        <f>input1!C36</f>
        <v>07371</v>
      </c>
      <c r="D37" s="21" t="str">
        <f>input1!D36</f>
        <v>เด็กหญิงสุมณฑา  สิงห์ทอง</v>
      </c>
      <c r="E37" s="22">
        <f>input1!E36</f>
        <v>2</v>
      </c>
      <c r="F37" s="31" t="str">
        <f>IF(E37=1,"ชาย",IF(E37=2,"หญิง","-"))</f>
        <v>หญิง</v>
      </c>
      <c r="G37" s="95">
        <f>input1!AF36</f>
        <v>7</v>
      </c>
      <c r="H37" s="112" t="str">
        <f>IF(G37&gt;10,"เสี่ยง/มีปัญหา","ปกติ")</f>
        <v>ปกติ</v>
      </c>
      <c r="I37" s="108">
        <f>input1!AI36</f>
        <v>8</v>
      </c>
      <c r="J37" s="112" t="str">
        <f>IF(I37&gt;9,"เสี่ยง/มีปัญหา","ปกติ")</f>
        <v>ปกติ</v>
      </c>
      <c r="K37" s="109">
        <f>input1!AM36</f>
        <v>6</v>
      </c>
      <c r="L37" s="112" t="str">
        <f>IF(K37&gt;10,"เสี่ยง/มีปัญหา","ปกติ")</f>
        <v>ปกติ</v>
      </c>
      <c r="M37" s="110">
        <f>input1!AQ36</f>
        <v>9</v>
      </c>
      <c r="N37" s="112" t="str">
        <f>IF(M37&gt;9,"เสี่ยง/มีปัญหา","ปกติ")</f>
        <v>ปกติ</v>
      </c>
      <c r="O37" s="109">
        <f>input1!AS36</f>
        <v>12</v>
      </c>
      <c r="P37" s="113" t="str">
        <f>IF(O37&gt;10,"มีจุดแข็ง","ไม่มีจุดแข็ง")</f>
        <v>มีจุดแข็ง</v>
      </c>
      <c r="Q37" s="111">
        <f>G37+I37+K37+M37+O37</f>
        <v>42</v>
      </c>
      <c r="R37" s="110">
        <f>IF(Q37&lt;1,"-",Q37)</f>
        <v>42</v>
      </c>
      <c r="S37" s="114" t="str">
        <f>IF(R37&gt;48,"เสี่ยง/มีปัญหา","ปกติ")</f>
        <v>ปกติ</v>
      </c>
    </row>
    <row r="39" spans="3:8" ht="21">
      <c r="C39" s="34" t="s">
        <v>40</v>
      </c>
      <c r="D39" s="34" t="s">
        <v>75</v>
      </c>
      <c r="E39" s="16"/>
      <c r="F39" s="35"/>
      <c r="G39" s="34"/>
      <c r="H39" s="34"/>
    </row>
    <row r="40" spans="3:8" ht="21">
      <c r="C40" s="16"/>
      <c r="D40" s="16" t="s">
        <v>74</v>
      </c>
      <c r="E40" s="16"/>
      <c r="F40" s="16" t="s">
        <v>76</v>
      </c>
      <c r="G40" s="16"/>
      <c r="H40" s="16"/>
    </row>
  </sheetData>
  <sheetProtection/>
  <mergeCells count="3">
    <mergeCell ref="H2:S2"/>
    <mergeCell ref="A2:F2"/>
    <mergeCell ref="A3:F3"/>
  </mergeCells>
  <printOptions/>
  <pageMargins left="0.5511811023622047" right="0.15748031496062992" top="0.1968503937007874" bottom="0.1968503937007874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26">
      <selection activeCell="T41" sqref="T41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7" width="0.13671875" style="2" hidden="1" customWidth="1"/>
    <col min="18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99" t="s">
        <v>19</v>
      </c>
      <c r="B1" s="300"/>
      <c r="C1" s="300"/>
      <c r="D1" s="300"/>
      <c r="E1" s="300"/>
      <c r="F1" s="301"/>
      <c r="H1" s="299" t="s">
        <v>55</v>
      </c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1"/>
    </row>
    <row r="2" spans="1:19" ht="22.5" customHeight="1" thickBot="1">
      <c r="A2" s="299" t="str">
        <f>input1!A2</f>
        <v>ชั้น ม.3/4 นายวิทูล  บินชัย / นางสาวอรวรรณ  อุดมสุข</v>
      </c>
      <c r="B2" s="300"/>
      <c r="C2" s="300"/>
      <c r="D2" s="300"/>
      <c r="E2" s="300"/>
      <c r="F2" s="301"/>
      <c r="H2" s="87" t="s">
        <v>30</v>
      </c>
      <c r="I2" s="16"/>
      <c r="J2" s="87" t="s">
        <v>31</v>
      </c>
      <c r="K2" s="16"/>
      <c r="L2" s="87" t="s">
        <v>32</v>
      </c>
      <c r="M2" s="16"/>
      <c r="N2" s="87" t="s">
        <v>33</v>
      </c>
      <c r="O2" s="16"/>
      <c r="P2" s="87" t="s">
        <v>34</v>
      </c>
      <c r="Q2" s="16"/>
      <c r="R2" s="16"/>
      <c r="S2" s="87" t="s">
        <v>35</v>
      </c>
    </row>
    <row r="3" spans="1:19" ht="21.75" thickBot="1">
      <c r="A3" s="121" t="s">
        <v>14</v>
      </c>
      <c r="B3" s="122" t="s">
        <v>13</v>
      </c>
      <c r="C3" s="1" t="s">
        <v>15</v>
      </c>
      <c r="D3" s="3" t="s">
        <v>16</v>
      </c>
      <c r="E3" s="1" t="s">
        <v>17</v>
      </c>
      <c r="F3" s="23" t="s">
        <v>17</v>
      </c>
      <c r="G3" s="88" t="s">
        <v>28</v>
      </c>
      <c r="H3" s="3" t="s">
        <v>29</v>
      </c>
      <c r="I3" s="17" t="s">
        <v>28</v>
      </c>
      <c r="J3" s="19" t="s">
        <v>29</v>
      </c>
      <c r="K3" s="25" t="s">
        <v>28</v>
      </c>
      <c r="L3" s="24" t="s">
        <v>29</v>
      </c>
      <c r="M3" s="88" t="s">
        <v>28</v>
      </c>
      <c r="N3" s="3" t="s">
        <v>29</v>
      </c>
      <c r="O3" s="25" t="s">
        <v>28</v>
      </c>
      <c r="P3" s="18" t="s">
        <v>29</v>
      </c>
      <c r="Q3" s="26"/>
      <c r="R3" s="88" t="s">
        <v>28</v>
      </c>
      <c r="S3" s="3" t="s">
        <v>29</v>
      </c>
    </row>
    <row r="4" spans="1:19" s="13" customFormat="1" ht="18" customHeight="1" thickBot="1">
      <c r="A4" s="123" t="s">
        <v>57</v>
      </c>
      <c r="B4" s="124" t="str">
        <f>input1!B4</f>
        <v>3/4</v>
      </c>
      <c r="C4" s="4" t="str">
        <f>input1!C4</f>
        <v>07337</v>
      </c>
      <c r="D4" s="5" t="str">
        <f>input1!D4</f>
        <v>เด็กชายเจษฎาพร  สำราญ</v>
      </c>
      <c r="E4" s="6">
        <f>input1!E4</f>
        <v>1</v>
      </c>
      <c r="F4" s="27" t="str">
        <f>IF(E4=1,"ชาย",IF(E4=2,"หญิง","-"))</f>
        <v>ชาย</v>
      </c>
      <c r="G4" s="28">
        <f>input2!AF4</f>
        <v>6</v>
      </c>
      <c r="H4" s="97" t="str">
        <f>IF(G4&gt;10,"เสี่ยง/มีปัญหา","ปกติ")</f>
        <v>ปกติ</v>
      </c>
      <c r="I4" s="100">
        <f>input2!AI4</f>
        <v>10</v>
      </c>
      <c r="J4" s="97" t="str">
        <f>IF(I4&gt;9,"เสี่ยง/มีปัญหา","ปกติ")</f>
        <v>เสี่ยง/มีปัญหา</v>
      </c>
      <c r="K4" s="115">
        <f>input2!AM4</f>
        <v>15</v>
      </c>
      <c r="L4" s="97" t="str">
        <f>IF(K4&gt;10,"เสี่ยง/มีปัญหา","ปกติ")</f>
        <v>เสี่ยง/มีปัญหา</v>
      </c>
      <c r="M4" s="98">
        <f>input2!AQ4</f>
        <v>10</v>
      </c>
      <c r="N4" s="97" t="str">
        <f>IF(M4&gt;9,"เสี่ยง/มีปัญหา","ปกติ")</f>
        <v>เสี่ยง/มีปัญหา</v>
      </c>
      <c r="O4" s="99">
        <f>input2!AS4</f>
        <v>6</v>
      </c>
      <c r="P4" s="101" t="str">
        <f>IF(O4&gt;10,"มีจุดแข็ง","ไม่มีจุดแข็ง")</f>
        <v>ไม่มีจุดแข็ง</v>
      </c>
      <c r="Q4" s="102">
        <f>G4+I4+K4+M4+O4</f>
        <v>47</v>
      </c>
      <c r="R4" s="100">
        <f>IF(Q4&lt;1,"-",Q4)</f>
        <v>47</v>
      </c>
      <c r="S4" s="103" t="str">
        <f>IF(R4&gt;48,"เสี่ยง/มีปัญหา","ปกติ")</f>
        <v>ปกติ</v>
      </c>
    </row>
    <row r="5" spans="1:19" s="13" customFormat="1" ht="18" customHeight="1" thickBot="1">
      <c r="A5" s="123" t="s">
        <v>58</v>
      </c>
      <c r="B5" s="124" t="str">
        <f>input1!B5</f>
        <v>3/4</v>
      </c>
      <c r="C5" s="4" t="str">
        <f>input1!C5</f>
        <v>07338</v>
      </c>
      <c r="D5" s="5" t="str">
        <f>input1!D5</f>
        <v>เด็กชายณัฐกรณ์  เทียนสอาด</v>
      </c>
      <c r="E5" s="6">
        <f>input1!E5</f>
        <v>1</v>
      </c>
      <c r="F5" s="27" t="str">
        <f aca="true" t="shared" si="0" ref="F5:F15">IF(E5=1,"ชาย",IF(E5=2,"หญิง","-"))</f>
        <v>ชาย</v>
      </c>
      <c r="G5" s="28">
        <f>input2!AF5</f>
        <v>5</v>
      </c>
      <c r="H5" s="97" t="str">
        <f aca="true" t="shared" si="1" ref="H5:H15">IF(G5&gt;10,"เสี่ยง/มีปัญหา","ปกติ")</f>
        <v>ปกติ</v>
      </c>
      <c r="I5" s="100">
        <f>input2!AI5</f>
        <v>10</v>
      </c>
      <c r="J5" s="97" t="str">
        <f aca="true" t="shared" si="2" ref="J5:J15">IF(I5&gt;9,"เสี่ยง/มีปัญหา","ปกติ")</f>
        <v>เสี่ยง/มีปัญหา</v>
      </c>
      <c r="K5" s="115">
        <f>input2!AM5</f>
        <v>15</v>
      </c>
      <c r="L5" s="97" t="str">
        <f aca="true" t="shared" si="3" ref="L5:L15">IF(K5&gt;10,"เสี่ยง/มีปัญหา","ปกติ")</f>
        <v>เสี่ยง/มีปัญหา</v>
      </c>
      <c r="M5" s="98">
        <f>input2!AQ5</f>
        <v>8</v>
      </c>
      <c r="N5" s="97" t="str">
        <f aca="true" t="shared" si="4" ref="N5:N15">IF(M5&gt;9,"เสี่ยง/มีปัญหา","ปกติ")</f>
        <v>ปกติ</v>
      </c>
      <c r="O5" s="99">
        <f>input2!AS5</f>
        <v>5</v>
      </c>
      <c r="P5" s="101" t="str">
        <f aca="true" t="shared" si="5" ref="P5:P15">IF(O5&gt;10,"มีจุดแข็ง","ไม่มีจุดแข็ง")</f>
        <v>ไม่มีจุดแข็ง</v>
      </c>
      <c r="Q5" s="102">
        <f aca="true" t="shared" si="6" ref="Q5:Q15">G5+I5+K5+M5+O5</f>
        <v>43</v>
      </c>
      <c r="R5" s="100">
        <f aca="true" t="shared" si="7" ref="R5:R15">IF(Q5&lt;1,"-",Q5)</f>
        <v>43</v>
      </c>
      <c r="S5" s="103" t="str">
        <f aca="true" t="shared" si="8" ref="S5:S15">IF(R5&gt;48,"เสี่ยง/มีปัญหา","ปกติ")</f>
        <v>ปกติ</v>
      </c>
    </row>
    <row r="6" spans="1:19" s="13" customFormat="1" ht="18" customHeight="1" thickBot="1">
      <c r="A6" s="123" t="s">
        <v>59</v>
      </c>
      <c r="B6" s="124" t="str">
        <f>input1!B6</f>
        <v>3/4</v>
      </c>
      <c r="C6" s="4" t="str">
        <f>input1!C6</f>
        <v>07339</v>
      </c>
      <c r="D6" s="5" t="str">
        <f>input1!D6</f>
        <v>เด็กชายธนกร  พึ่งรอด</v>
      </c>
      <c r="E6" s="6">
        <f>input1!E6</f>
        <v>1</v>
      </c>
      <c r="F6" s="27" t="str">
        <f t="shared" si="0"/>
        <v>ชาย</v>
      </c>
      <c r="G6" s="28">
        <f>input2!AF6</f>
        <v>5</v>
      </c>
      <c r="H6" s="97" t="str">
        <f t="shared" si="1"/>
        <v>ปกติ</v>
      </c>
      <c r="I6" s="100">
        <f>input2!AI6</f>
        <v>11</v>
      </c>
      <c r="J6" s="97" t="str">
        <f t="shared" si="2"/>
        <v>เสี่ยง/มีปัญหา</v>
      </c>
      <c r="K6" s="115">
        <f>input2!AM6</f>
        <v>10</v>
      </c>
      <c r="L6" s="97" t="str">
        <f t="shared" si="3"/>
        <v>ปกติ</v>
      </c>
      <c r="M6" s="98">
        <f>input2!AQ6</f>
        <v>8</v>
      </c>
      <c r="N6" s="97" t="str">
        <f t="shared" si="4"/>
        <v>ปกติ</v>
      </c>
      <c r="O6" s="99">
        <f>input2!AS6</f>
        <v>5</v>
      </c>
      <c r="P6" s="101" t="str">
        <f t="shared" si="5"/>
        <v>ไม่มีจุดแข็ง</v>
      </c>
      <c r="Q6" s="102">
        <f t="shared" si="6"/>
        <v>39</v>
      </c>
      <c r="R6" s="100">
        <f t="shared" si="7"/>
        <v>39</v>
      </c>
      <c r="S6" s="103" t="str">
        <f t="shared" si="8"/>
        <v>ปกติ</v>
      </c>
    </row>
    <row r="7" spans="1:19" s="13" customFormat="1" ht="18" customHeight="1" thickBot="1">
      <c r="A7" s="123" t="s">
        <v>60</v>
      </c>
      <c r="B7" s="124" t="str">
        <f>input1!B7</f>
        <v>3/4</v>
      </c>
      <c r="C7" s="4" t="str">
        <f>input1!C7</f>
        <v>07340</v>
      </c>
      <c r="D7" s="5" t="str">
        <f>input1!D7</f>
        <v>เด็กชายธันวา  เครือผือ</v>
      </c>
      <c r="E7" s="6">
        <f>input1!E7</f>
        <v>1</v>
      </c>
      <c r="F7" s="27" t="str">
        <f t="shared" si="0"/>
        <v>ชาย</v>
      </c>
      <c r="G7" s="28">
        <f>input2!AF7</f>
        <v>5</v>
      </c>
      <c r="H7" s="97" t="str">
        <f t="shared" si="1"/>
        <v>ปกติ</v>
      </c>
      <c r="I7" s="100">
        <f>input2!AI7</f>
        <v>5</v>
      </c>
      <c r="J7" s="97" t="str">
        <f t="shared" si="2"/>
        <v>ปกติ</v>
      </c>
      <c r="K7" s="115">
        <f>input2!AM7</f>
        <v>7</v>
      </c>
      <c r="L7" s="97" t="str">
        <f t="shared" si="3"/>
        <v>ปกติ</v>
      </c>
      <c r="M7" s="98">
        <f>input2!AQ7</f>
        <v>7</v>
      </c>
      <c r="N7" s="97" t="str">
        <f t="shared" si="4"/>
        <v>ปกติ</v>
      </c>
      <c r="O7" s="99">
        <f>input2!AS7</f>
        <v>10</v>
      </c>
      <c r="P7" s="101" t="str">
        <f t="shared" si="5"/>
        <v>ไม่มีจุดแข็ง</v>
      </c>
      <c r="Q7" s="102">
        <f t="shared" si="6"/>
        <v>34</v>
      </c>
      <c r="R7" s="100">
        <f t="shared" si="7"/>
        <v>34</v>
      </c>
      <c r="S7" s="103" t="str">
        <f t="shared" si="8"/>
        <v>ปกติ</v>
      </c>
    </row>
    <row r="8" spans="1:19" s="13" customFormat="1" ht="18" customHeight="1" thickBot="1">
      <c r="A8" s="123" t="s">
        <v>61</v>
      </c>
      <c r="B8" s="124" t="str">
        <f>input1!B8</f>
        <v>3/4</v>
      </c>
      <c r="C8" s="4" t="str">
        <f>input1!C8</f>
        <v>07341</v>
      </c>
      <c r="D8" s="5" t="str">
        <f>input1!D8</f>
        <v>เด็กชายบวรวิทย์  เอกบัว</v>
      </c>
      <c r="E8" s="6">
        <f>input1!E8</f>
        <v>1</v>
      </c>
      <c r="F8" s="27" t="str">
        <f t="shared" si="0"/>
        <v>ชาย</v>
      </c>
      <c r="G8" s="28">
        <f>input2!AF8</f>
        <v>5</v>
      </c>
      <c r="H8" s="97" t="str">
        <f t="shared" si="1"/>
        <v>ปกติ</v>
      </c>
      <c r="I8" s="100">
        <f>input2!AI8</f>
        <v>7</v>
      </c>
      <c r="J8" s="97" t="str">
        <f t="shared" si="2"/>
        <v>ปกติ</v>
      </c>
      <c r="K8" s="115">
        <f>input2!AM8</f>
        <v>11</v>
      </c>
      <c r="L8" s="97" t="str">
        <f t="shared" si="3"/>
        <v>เสี่ยง/มีปัญหา</v>
      </c>
      <c r="M8" s="98">
        <f>input2!AQ8</f>
        <v>8</v>
      </c>
      <c r="N8" s="97" t="str">
        <f t="shared" si="4"/>
        <v>ปกติ</v>
      </c>
      <c r="O8" s="99">
        <f>input2!AS8</f>
        <v>6</v>
      </c>
      <c r="P8" s="101" t="str">
        <f t="shared" si="5"/>
        <v>ไม่มีจุดแข็ง</v>
      </c>
      <c r="Q8" s="102">
        <f t="shared" si="6"/>
        <v>37</v>
      </c>
      <c r="R8" s="100">
        <f t="shared" si="7"/>
        <v>37</v>
      </c>
      <c r="S8" s="103" t="str">
        <f t="shared" si="8"/>
        <v>ปกติ</v>
      </c>
    </row>
    <row r="9" spans="1:19" s="13" customFormat="1" ht="18" customHeight="1" thickBot="1">
      <c r="A9" s="123" t="s">
        <v>62</v>
      </c>
      <c r="B9" s="124" t="str">
        <f>input1!B9</f>
        <v>3/4</v>
      </c>
      <c r="C9" s="4" t="str">
        <f>input1!C9</f>
        <v>07342</v>
      </c>
      <c r="D9" s="5" t="str">
        <f>input1!D9</f>
        <v>เด็กชายปิยะพงษ์  จันทร์หงส์ประภา</v>
      </c>
      <c r="E9" s="6">
        <f>input1!E9</f>
        <v>1</v>
      </c>
      <c r="F9" s="27" t="str">
        <f t="shared" si="0"/>
        <v>ชาย</v>
      </c>
      <c r="G9" s="28">
        <f>input2!AF9</f>
        <v>5</v>
      </c>
      <c r="H9" s="97" t="str">
        <f t="shared" si="1"/>
        <v>ปกติ</v>
      </c>
      <c r="I9" s="100">
        <f>input2!AI9</f>
        <v>6</v>
      </c>
      <c r="J9" s="97" t="str">
        <f t="shared" si="2"/>
        <v>ปกติ</v>
      </c>
      <c r="K9" s="115">
        <f>input2!AM9</f>
        <v>7</v>
      </c>
      <c r="L9" s="97" t="str">
        <f t="shared" si="3"/>
        <v>ปกติ</v>
      </c>
      <c r="M9" s="98">
        <f>input2!AQ9</f>
        <v>9</v>
      </c>
      <c r="N9" s="97" t="str">
        <f t="shared" si="4"/>
        <v>ปกติ</v>
      </c>
      <c r="O9" s="99">
        <f>input2!AS9</f>
        <v>10</v>
      </c>
      <c r="P9" s="101" t="str">
        <f t="shared" si="5"/>
        <v>ไม่มีจุดแข็ง</v>
      </c>
      <c r="Q9" s="102">
        <f t="shared" si="6"/>
        <v>37</v>
      </c>
      <c r="R9" s="100">
        <f t="shared" si="7"/>
        <v>37</v>
      </c>
      <c r="S9" s="103" t="str">
        <f t="shared" si="8"/>
        <v>ปกติ</v>
      </c>
    </row>
    <row r="10" spans="1:19" s="13" customFormat="1" ht="18" customHeight="1" thickBot="1">
      <c r="A10" s="123" t="s">
        <v>63</v>
      </c>
      <c r="B10" s="124" t="str">
        <f>input1!B10</f>
        <v>3/4</v>
      </c>
      <c r="C10" s="4" t="str">
        <f>input1!C10</f>
        <v>07343</v>
      </c>
      <c r="D10" s="5" t="str">
        <f>input1!D10</f>
        <v>เด็กชายปุรเชษฐ์  ชินวงค์</v>
      </c>
      <c r="E10" s="6">
        <f>input1!E10</f>
        <v>1</v>
      </c>
      <c r="F10" s="27" t="str">
        <f t="shared" si="0"/>
        <v>ชาย</v>
      </c>
      <c r="G10" s="28">
        <f>input2!AF10</f>
        <v>5</v>
      </c>
      <c r="H10" s="97" t="str">
        <f t="shared" si="1"/>
        <v>ปกติ</v>
      </c>
      <c r="I10" s="100">
        <f>input2!AI10</f>
        <v>6</v>
      </c>
      <c r="J10" s="97" t="str">
        <f t="shared" si="2"/>
        <v>ปกติ</v>
      </c>
      <c r="K10" s="115">
        <f>input2!AM10</f>
        <v>9</v>
      </c>
      <c r="L10" s="97" t="str">
        <f t="shared" si="3"/>
        <v>ปกติ</v>
      </c>
      <c r="M10" s="98">
        <f>input2!AQ10</f>
        <v>9</v>
      </c>
      <c r="N10" s="97" t="str">
        <f t="shared" si="4"/>
        <v>ปกติ</v>
      </c>
      <c r="O10" s="99">
        <f>input2!AS10</f>
        <v>9</v>
      </c>
      <c r="P10" s="101" t="str">
        <f t="shared" si="5"/>
        <v>ไม่มีจุดแข็ง</v>
      </c>
      <c r="Q10" s="102">
        <f t="shared" si="6"/>
        <v>38</v>
      </c>
      <c r="R10" s="100">
        <f t="shared" si="7"/>
        <v>38</v>
      </c>
      <c r="S10" s="103" t="str">
        <f t="shared" si="8"/>
        <v>ปกติ</v>
      </c>
    </row>
    <row r="11" spans="1:19" s="13" customFormat="1" ht="18" customHeight="1" thickBot="1">
      <c r="A11" s="123" t="s">
        <v>64</v>
      </c>
      <c r="B11" s="124" t="str">
        <f>input1!B11</f>
        <v>3/4</v>
      </c>
      <c r="C11" s="4" t="str">
        <f>input1!C11</f>
        <v>07344</v>
      </c>
      <c r="D11" s="5" t="str">
        <f>input1!D11</f>
        <v>เด็กชายพงศพล  อินตานนท์</v>
      </c>
      <c r="E11" s="6">
        <f>input1!E11</f>
        <v>1</v>
      </c>
      <c r="F11" s="27" t="str">
        <f t="shared" si="0"/>
        <v>ชาย</v>
      </c>
      <c r="G11" s="28">
        <f>input2!AF11</f>
        <v>6</v>
      </c>
      <c r="H11" s="97" t="str">
        <f t="shared" si="1"/>
        <v>ปกติ</v>
      </c>
      <c r="I11" s="100">
        <f>input2!AI11</f>
        <v>5</v>
      </c>
      <c r="J11" s="97" t="str">
        <f t="shared" si="2"/>
        <v>ปกติ</v>
      </c>
      <c r="K11" s="115">
        <f>input2!AM11</f>
        <v>6</v>
      </c>
      <c r="L11" s="97" t="str">
        <f t="shared" si="3"/>
        <v>ปกติ</v>
      </c>
      <c r="M11" s="98">
        <f>input2!AQ11</f>
        <v>10</v>
      </c>
      <c r="N11" s="97" t="str">
        <f t="shared" si="4"/>
        <v>เสี่ยง/มีปัญหา</v>
      </c>
      <c r="O11" s="99">
        <f>input2!AS11</f>
        <v>13</v>
      </c>
      <c r="P11" s="101" t="str">
        <f t="shared" si="5"/>
        <v>มีจุดแข็ง</v>
      </c>
      <c r="Q11" s="102">
        <f t="shared" si="6"/>
        <v>40</v>
      </c>
      <c r="R11" s="100">
        <f t="shared" si="7"/>
        <v>40</v>
      </c>
      <c r="S11" s="103" t="str">
        <f t="shared" si="8"/>
        <v>ปกติ</v>
      </c>
    </row>
    <row r="12" spans="1:19" s="13" customFormat="1" ht="18" customHeight="1" thickBot="1">
      <c r="A12" s="123" t="s">
        <v>65</v>
      </c>
      <c r="B12" s="124" t="str">
        <f>input1!B12</f>
        <v>3/4</v>
      </c>
      <c r="C12" s="4" t="str">
        <f>input1!C12</f>
        <v>07345</v>
      </c>
      <c r="D12" s="5" t="str">
        <f>input1!D12</f>
        <v>เด็กชายพรเทพ  เจริญกุล</v>
      </c>
      <c r="E12" s="6">
        <f>input1!E12</f>
        <v>1</v>
      </c>
      <c r="F12" s="27" t="str">
        <f t="shared" si="0"/>
        <v>ชาย</v>
      </c>
      <c r="G12" s="28">
        <f>input2!AF12</f>
        <v>7</v>
      </c>
      <c r="H12" s="97" t="str">
        <f t="shared" si="1"/>
        <v>ปกติ</v>
      </c>
      <c r="I12" s="100">
        <f>input2!AI12</f>
        <v>7</v>
      </c>
      <c r="J12" s="97" t="str">
        <f t="shared" si="2"/>
        <v>ปกติ</v>
      </c>
      <c r="K12" s="115">
        <f>input2!AM12</f>
        <v>10</v>
      </c>
      <c r="L12" s="97" t="str">
        <f t="shared" si="3"/>
        <v>ปกติ</v>
      </c>
      <c r="M12" s="98">
        <f>input2!AQ12</f>
        <v>9</v>
      </c>
      <c r="N12" s="97" t="str">
        <f t="shared" si="4"/>
        <v>ปกติ</v>
      </c>
      <c r="O12" s="99">
        <f>input2!AS12</f>
        <v>8</v>
      </c>
      <c r="P12" s="101" t="str">
        <f t="shared" si="5"/>
        <v>ไม่มีจุดแข็ง</v>
      </c>
      <c r="Q12" s="102">
        <f t="shared" si="6"/>
        <v>41</v>
      </c>
      <c r="R12" s="100">
        <f t="shared" si="7"/>
        <v>41</v>
      </c>
      <c r="S12" s="103" t="str">
        <f t="shared" si="8"/>
        <v>ปกติ</v>
      </c>
    </row>
    <row r="13" spans="1:19" s="13" customFormat="1" ht="18" customHeight="1" thickBot="1">
      <c r="A13" s="123" t="s">
        <v>66</v>
      </c>
      <c r="B13" s="124" t="str">
        <f>input1!B13</f>
        <v>3/4</v>
      </c>
      <c r="C13" s="4" t="str">
        <f>input1!C13</f>
        <v>07346</v>
      </c>
      <c r="D13" s="5" t="str">
        <f>input1!D13</f>
        <v>เด็กชายภัทรวัต  ดวงชื่น</v>
      </c>
      <c r="E13" s="6">
        <f>input1!E13</f>
        <v>1</v>
      </c>
      <c r="F13" s="27" t="str">
        <f t="shared" si="0"/>
        <v>ชาย</v>
      </c>
      <c r="G13" s="28">
        <f>input2!AF13</f>
        <v>5</v>
      </c>
      <c r="H13" s="97" t="str">
        <f t="shared" si="1"/>
        <v>ปกติ</v>
      </c>
      <c r="I13" s="100">
        <f>input2!AI13</f>
        <v>6</v>
      </c>
      <c r="J13" s="97" t="str">
        <f t="shared" si="2"/>
        <v>ปกติ</v>
      </c>
      <c r="K13" s="115">
        <f>input2!AM13</f>
        <v>8</v>
      </c>
      <c r="L13" s="97" t="str">
        <f t="shared" si="3"/>
        <v>ปกติ</v>
      </c>
      <c r="M13" s="98">
        <f>input2!AQ13</f>
        <v>8</v>
      </c>
      <c r="N13" s="97" t="str">
        <f t="shared" si="4"/>
        <v>ปกติ</v>
      </c>
      <c r="O13" s="99">
        <f>input2!AS13</f>
        <v>10</v>
      </c>
      <c r="P13" s="101" t="str">
        <f t="shared" si="5"/>
        <v>ไม่มีจุดแข็ง</v>
      </c>
      <c r="Q13" s="102">
        <f t="shared" si="6"/>
        <v>37</v>
      </c>
      <c r="R13" s="100">
        <f t="shared" si="7"/>
        <v>37</v>
      </c>
      <c r="S13" s="103" t="str">
        <f t="shared" si="8"/>
        <v>ปกติ</v>
      </c>
    </row>
    <row r="14" spans="1:19" s="13" customFormat="1" ht="18" customHeight="1" thickBot="1">
      <c r="A14" s="123" t="s">
        <v>67</v>
      </c>
      <c r="B14" s="124" t="str">
        <f>input1!B14</f>
        <v>3/4</v>
      </c>
      <c r="C14" s="4" t="str">
        <f>input1!C14</f>
        <v>07347</v>
      </c>
      <c r="D14" s="5" t="str">
        <f>input1!D14</f>
        <v>เด็กชายภานุภัทร  สวัสดิ์รักษา</v>
      </c>
      <c r="E14" s="6">
        <f>input1!E14</f>
        <v>1</v>
      </c>
      <c r="F14" s="27" t="str">
        <f t="shared" si="0"/>
        <v>ชาย</v>
      </c>
      <c r="G14" s="28">
        <f>input2!AF14</f>
        <v>8</v>
      </c>
      <c r="H14" s="97" t="str">
        <f t="shared" si="1"/>
        <v>ปกติ</v>
      </c>
      <c r="I14" s="100">
        <f>input2!AI14</f>
        <v>7</v>
      </c>
      <c r="J14" s="97" t="str">
        <f t="shared" si="2"/>
        <v>ปกติ</v>
      </c>
      <c r="K14" s="115">
        <f>input2!AM14</f>
        <v>7</v>
      </c>
      <c r="L14" s="97" t="str">
        <f t="shared" si="3"/>
        <v>ปกติ</v>
      </c>
      <c r="M14" s="98">
        <f>input2!AQ14</f>
        <v>7</v>
      </c>
      <c r="N14" s="97" t="str">
        <f t="shared" si="4"/>
        <v>ปกติ</v>
      </c>
      <c r="O14" s="99">
        <f>input2!AS14</f>
        <v>12</v>
      </c>
      <c r="P14" s="101" t="str">
        <f t="shared" si="5"/>
        <v>มีจุดแข็ง</v>
      </c>
      <c r="Q14" s="102">
        <f t="shared" si="6"/>
        <v>41</v>
      </c>
      <c r="R14" s="100">
        <f t="shared" si="7"/>
        <v>41</v>
      </c>
      <c r="S14" s="103" t="str">
        <f t="shared" si="8"/>
        <v>ปกติ</v>
      </c>
    </row>
    <row r="15" spans="1:19" s="13" customFormat="1" ht="18" customHeight="1" thickBot="1">
      <c r="A15" s="123" t="s">
        <v>68</v>
      </c>
      <c r="B15" s="124" t="str">
        <f>input1!B15</f>
        <v>3/4</v>
      </c>
      <c r="C15" s="4" t="str">
        <f>input1!C15</f>
        <v>07348</v>
      </c>
      <c r="D15" s="5" t="str">
        <f>input1!D15</f>
        <v>เด็กชายภูริภัทร  แสนโท</v>
      </c>
      <c r="E15" s="6">
        <f>input1!E15</f>
        <v>1</v>
      </c>
      <c r="F15" s="27" t="str">
        <f t="shared" si="0"/>
        <v>ชาย</v>
      </c>
      <c r="G15" s="28">
        <f>input2!AF15</f>
        <v>5</v>
      </c>
      <c r="H15" s="97" t="str">
        <f t="shared" si="1"/>
        <v>ปกติ</v>
      </c>
      <c r="I15" s="100">
        <f>input2!AI15</f>
        <v>5</v>
      </c>
      <c r="J15" s="97" t="str">
        <f t="shared" si="2"/>
        <v>ปกติ</v>
      </c>
      <c r="K15" s="115">
        <f>input2!AM15</f>
        <v>7</v>
      </c>
      <c r="L15" s="97" t="str">
        <f t="shared" si="3"/>
        <v>ปกติ</v>
      </c>
      <c r="M15" s="98">
        <f>input2!AQ15</f>
        <v>8</v>
      </c>
      <c r="N15" s="97" t="str">
        <f t="shared" si="4"/>
        <v>ปกติ</v>
      </c>
      <c r="O15" s="99">
        <f>input2!AS15</f>
        <v>11</v>
      </c>
      <c r="P15" s="101" t="str">
        <f t="shared" si="5"/>
        <v>มีจุดแข็ง</v>
      </c>
      <c r="Q15" s="102">
        <f t="shared" si="6"/>
        <v>36</v>
      </c>
      <c r="R15" s="100">
        <f t="shared" si="7"/>
        <v>36</v>
      </c>
      <c r="S15" s="103" t="str">
        <f t="shared" si="8"/>
        <v>ปกติ</v>
      </c>
    </row>
    <row r="16" spans="1:19" s="13" customFormat="1" ht="18" customHeight="1">
      <c r="A16" s="123" t="s">
        <v>69</v>
      </c>
      <c r="B16" s="124" t="str">
        <f>input1!B16</f>
        <v>3/4</v>
      </c>
      <c r="C16" s="4" t="str">
        <f>input1!C16</f>
        <v>07350</v>
      </c>
      <c r="D16" s="5" t="str">
        <f>input1!D16</f>
        <v>เด็กชายศรราม  แซ่จี</v>
      </c>
      <c r="E16" s="6">
        <f>input1!E16</f>
        <v>1</v>
      </c>
      <c r="F16" s="27" t="str">
        <f>IF(E16=1,"ชาย",IF(E16=2,"หญิง","-"))</f>
        <v>ชาย</v>
      </c>
      <c r="G16" s="28">
        <f>input2!AF16</f>
        <v>5</v>
      </c>
      <c r="H16" s="97" t="str">
        <f>IF(G16&gt;10,"เสี่ยง/มีปัญหา","ปกติ")</f>
        <v>ปกติ</v>
      </c>
      <c r="I16" s="100">
        <f>input2!AI16</f>
        <v>5</v>
      </c>
      <c r="J16" s="97" t="str">
        <f>IF(I16&gt;9,"เสี่ยง/มีปัญหา","ปกติ")</f>
        <v>ปกติ</v>
      </c>
      <c r="K16" s="115">
        <f>input2!AM16</f>
        <v>7</v>
      </c>
      <c r="L16" s="97" t="str">
        <f>IF(K16&gt;10,"เสี่ยง/มีปัญหา","ปกติ")</f>
        <v>ปกติ</v>
      </c>
      <c r="M16" s="98">
        <f>input2!AQ16</f>
        <v>8</v>
      </c>
      <c r="N16" s="97" t="str">
        <f>IF(M16&gt;9,"เสี่ยง/มีปัญหา","ปกติ")</f>
        <v>ปกติ</v>
      </c>
      <c r="O16" s="99">
        <f>input2!AS16</f>
        <v>10</v>
      </c>
      <c r="P16" s="101" t="str">
        <f>IF(O16&gt;10,"มีจุดแข็ง","ไม่มีจุดแข็ง")</f>
        <v>ไม่มีจุดแข็ง</v>
      </c>
      <c r="Q16" s="102">
        <f>G16+I16+K16+M16+O16</f>
        <v>35</v>
      </c>
      <c r="R16" s="100">
        <f>IF(Q16&lt;1,"-",Q16)</f>
        <v>35</v>
      </c>
      <c r="S16" s="103" t="str">
        <f>IF(R16&gt;48,"เสี่ยง/มีปัญหา","ปกติ")</f>
        <v>ปกติ</v>
      </c>
    </row>
    <row r="17" spans="1:19" s="13" customFormat="1" ht="18" customHeight="1">
      <c r="A17" s="123" t="s">
        <v>70</v>
      </c>
      <c r="B17" s="124" t="str">
        <f>input1!B17</f>
        <v>3/4</v>
      </c>
      <c r="C17" s="4" t="str">
        <f>input1!C17</f>
        <v>07351</v>
      </c>
      <c r="D17" s="5" t="str">
        <f>input1!D17</f>
        <v>เด็กชายศิววงศ์  เสริมสวัสดิ์กุล</v>
      </c>
      <c r="E17" s="6">
        <f>input1!E17</f>
        <v>1</v>
      </c>
      <c r="F17" s="29" t="str">
        <f aca="true" t="shared" si="9" ref="F17:F36">IF(E17=1,"ชาย",IF(E17=2,"หญิง","-"))</f>
        <v>ชาย</v>
      </c>
      <c r="G17" s="30">
        <f>input2!AF5</f>
        <v>5</v>
      </c>
      <c r="H17" s="97" t="str">
        <f aca="true" t="shared" si="10" ref="H17:H36">IF(G17&gt;10,"เสี่ยง/มีปัญหา","ปกติ")</f>
        <v>ปกติ</v>
      </c>
      <c r="I17" s="106">
        <f>input2!AI5</f>
        <v>10</v>
      </c>
      <c r="J17" s="97" t="str">
        <f aca="true" t="shared" si="11" ref="J17:J36">IF(I17&gt;9,"เสี่ยง/มีปัญหา","ปกติ")</f>
        <v>เสี่ยง/มีปัญหา</v>
      </c>
      <c r="K17" s="105">
        <f>input2!AM5</f>
        <v>15</v>
      </c>
      <c r="L17" s="97" t="str">
        <f aca="true" t="shared" si="12" ref="L17:L36">IF(K17&gt;10,"เสี่ยง/มีปัญหา","ปกติ")</f>
        <v>เสี่ยง/มีปัญหา</v>
      </c>
      <c r="M17" s="104">
        <f>input2!AQ5</f>
        <v>8</v>
      </c>
      <c r="N17" s="97" t="str">
        <f aca="true" t="shared" si="13" ref="N17:N36">IF(M17&gt;9,"เสี่ยง/มีปัญหา","ปกติ")</f>
        <v>ปกติ</v>
      </c>
      <c r="O17" s="105">
        <f>input2!AS5</f>
        <v>5</v>
      </c>
      <c r="P17" s="101" t="str">
        <f aca="true" t="shared" si="14" ref="P17:P36">IF(O17&gt;10,"มีจุดแข็ง","ไม่มีจุดแข็ง")</f>
        <v>ไม่มีจุดแข็ง</v>
      </c>
      <c r="Q17" s="107">
        <f aca="true" t="shared" si="15" ref="Q17:Q36">G17+I17+K17+M17+O17</f>
        <v>43</v>
      </c>
      <c r="R17" s="106">
        <f aca="true" t="shared" si="16" ref="R17:R36">IF(Q17&lt;1,"-",Q17)</f>
        <v>43</v>
      </c>
      <c r="S17" s="103" t="str">
        <f aca="true" t="shared" si="17" ref="S17:S36">IF(R17&gt;48,"เสี่ยง/มีปัญหา","ปกติ")</f>
        <v>ปกติ</v>
      </c>
    </row>
    <row r="18" spans="1:19" s="13" customFormat="1" ht="18" customHeight="1">
      <c r="A18" s="123" t="s">
        <v>71</v>
      </c>
      <c r="B18" s="124" t="str">
        <f>input1!B18</f>
        <v>3/4</v>
      </c>
      <c r="C18" s="4" t="str">
        <f>input1!C18</f>
        <v>07352</v>
      </c>
      <c r="D18" s="5" t="str">
        <f>input1!D18</f>
        <v>เด็กชายสัมภาพ  พระเกตุ</v>
      </c>
      <c r="E18" s="6">
        <f>input1!E18</f>
        <v>1</v>
      </c>
      <c r="F18" s="29" t="str">
        <f t="shared" si="9"/>
        <v>ชาย</v>
      </c>
      <c r="G18" s="28">
        <f>input2!AF6</f>
        <v>5</v>
      </c>
      <c r="H18" s="97" t="str">
        <f t="shared" si="10"/>
        <v>ปกติ</v>
      </c>
      <c r="I18" s="100">
        <f>input2!AI6</f>
        <v>11</v>
      </c>
      <c r="J18" s="97" t="str">
        <f t="shared" si="11"/>
        <v>เสี่ยง/มีปัญหา</v>
      </c>
      <c r="K18" s="99">
        <f>input2!AM6</f>
        <v>10</v>
      </c>
      <c r="L18" s="97" t="str">
        <f t="shared" si="12"/>
        <v>ปกติ</v>
      </c>
      <c r="M18" s="98">
        <f>input2!AQ6</f>
        <v>8</v>
      </c>
      <c r="N18" s="97" t="str">
        <f t="shared" si="13"/>
        <v>ปกติ</v>
      </c>
      <c r="O18" s="99">
        <f>input2!AS6</f>
        <v>5</v>
      </c>
      <c r="P18" s="101" t="str">
        <f t="shared" si="14"/>
        <v>ไม่มีจุดแข็ง</v>
      </c>
      <c r="Q18" s="107">
        <f t="shared" si="15"/>
        <v>39</v>
      </c>
      <c r="R18" s="106">
        <f t="shared" si="16"/>
        <v>39</v>
      </c>
      <c r="S18" s="103" t="str">
        <f t="shared" si="17"/>
        <v>ปกติ</v>
      </c>
    </row>
    <row r="19" spans="1:19" s="13" customFormat="1" ht="18" customHeight="1">
      <c r="A19" s="123" t="s">
        <v>72</v>
      </c>
      <c r="B19" s="124" t="str">
        <f>input1!B19</f>
        <v>3/4</v>
      </c>
      <c r="C19" s="4" t="str">
        <f>input1!C19</f>
        <v>07353</v>
      </c>
      <c r="D19" s="5" t="str">
        <f>input1!D19</f>
        <v>เด็กชายสุขเกษม  พวงประดับ</v>
      </c>
      <c r="E19" s="6">
        <f>input1!E19</f>
        <v>1</v>
      </c>
      <c r="F19" s="29" t="str">
        <f t="shared" si="9"/>
        <v>ชาย</v>
      </c>
      <c r="G19" s="30">
        <f>input2!AF7</f>
        <v>5</v>
      </c>
      <c r="H19" s="97" t="str">
        <f t="shared" si="10"/>
        <v>ปกติ</v>
      </c>
      <c r="I19" s="106">
        <f>input2!AI7</f>
        <v>5</v>
      </c>
      <c r="J19" s="97" t="str">
        <f t="shared" si="11"/>
        <v>ปกติ</v>
      </c>
      <c r="K19" s="105">
        <f>input2!AM7</f>
        <v>7</v>
      </c>
      <c r="L19" s="97" t="str">
        <f t="shared" si="12"/>
        <v>ปกติ</v>
      </c>
      <c r="M19" s="104">
        <f>input2!AQ7</f>
        <v>7</v>
      </c>
      <c r="N19" s="97" t="str">
        <f t="shared" si="13"/>
        <v>ปกติ</v>
      </c>
      <c r="O19" s="105">
        <f>input2!AS7</f>
        <v>10</v>
      </c>
      <c r="P19" s="101" t="str">
        <f t="shared" si="14"/>
        <v>ไม่มีจุดแข็ง</v>
      </c>
      <c r="Q19" s="107">
        <f t="shared" si="15"/>
        <v>34</v>
      </c>
      <c r="R19" s="106">
        <f t="shared" si="16"/>
        <v>34</v>
      </c>
      <c r="S19" s="103" t="str">
        <f t="shared" si="17"/>
        <v>ปกติ</v>
      </c>
    </row>
    <row r="20" spans="1:19" s="13" customFormat="1" ht="18" customHeight="1" thickBot="1">
      <c r="A20" s="123" t="s">
        <v>22</v>
      </c>
      <c r="B20" s="125" t="str">
        <f>input1!B20</f>
        <v>3/4</v>
      </c>
      <c r="C20" s="20" t="str">
        <f>input1!C20</f>
        <v>07354</v>
      </c>
      <c r="D20" s="21" t="str">
        <f>input1!D20</f>
        <v>เด็กชายสุรเชษฐ์  ขุนพิลึก</v>
      </c>
      <c r="E20" s="22">
        <f>input1!E20</f>
        <v>1</v>
      </c>
      <c r="F20" s="31" t="str">
        <f t="shared" si="9"/>
        <v>ชาย</v>
      </c>
      <c r="G20" s="32">
        <f>input2!AF8</f>
        <v>5</v>
      </c>
      <c r="H20" s="112" t="str">
        <f t="shared" si="10"/>
        <v>ปกติ</v>
      </c>
      <c r="I20" s="110">
        <f>input2!AI8</f>
        <v>7</v>
      </c>
      <c r="J20" s="112" t="str">
        <f t="shared" si="11"/>
        <v>ปกติ</v>
      </c>
      <c r="K20" s="109">
        <f>input2!AM8</f>
        <v>11</v>
      </c>
      <c r="L20" s="112" t="str">
        <f t="shared" si="12"/>
        <v>เสี่ยง/มีปัญหา</v>
      </c>
      <c r="M20" s="108">
        <f>input2!AQ8</f>
        <v>8</v>
      </c>
      <c r="N20" s="112" t="str">
        <f t="shared" si="13"/>
        <v>ปกติ</v>
      </c>
      <c r="O20" s="109">
        <f>input2!AS8</f>
        <v>6</v>
      </c>
      <c r="P20" s="113" t="str">
        <f t="shared" si="14"/>
        <v>ไม่มีจุดแข็ง</v>
      </c>
      <c r="Q20" s="111">
        <f t="shared" si="15"/>
        <v>37</v>
      </c>
      <c r="R20" s="110">
        <f t="shared" si="16"/>
        <v>37</v>
      </c>
      <c r="S20" s="114" t="str">
        <f t="shared" si="17"/>
        <v>ปกติ</v>
      </c>
    </row>
    <row r="21" spans="1:19" s="13" customFormat="1" ht="18" customHeight="1">
      <c r="A21" s="123" t="s">
        <v>23</v>
      </c>
      <c r="B21" s="124" t="str">
        <f>input1!B21</f>
        <v>3/4</v>
      </c>
      <c r="C21" s="4" t="str">
        <f>input1!C21</f>
        <v>07355</v>
      </c>
      <c r="D21" s="5" t="str">
        <f>input1!D21</f>
        <v>เด็กชายสุรพัศ  ประมูล</v>
      </c>
      <c r="E21" s="6">
        <f>input1!E21</f>
        <v>1</v>
      </c>
      <c r="F21" s="33" t="str">
        <f t="shared" si="9"/>
        <v>ชาย</v>
      </c>
      <c r="G21" s="28">
        <f>input2!AF9</f>
        <v>5</v>
      </c>
      <c r="H21" s="97" t="str">
        <f t="shared" si="10"/>
        <v>ปกติ</v>
      </c>
      <c r="I21" s="100">
        <f>input2!AI9</f>
        <v>6</v>
      </c>
      <c r="J21" s="97" t="str">
        <f t="shared" si="11"/>
        <v>ปกติ</v>
      </c>
      <c r="K21" s="99">
        <f>input2!AM9</f>
        <v>7</v>
      </c>
      <c r="L21" s="97" t="str">
        <f t="shared" si="12"/>
        <v>ปกติ</v>
      </c>
      <c r="M21" s="98">
        <f>input2!AQ9</f>
        <v>9</v>
      </c>
      <c r="N21" s="97" t="str">
        <f t="shared" si="13"/>
        <v>ปกติ</v>
      </c>
      <c r="O21" s="99">
        <f>input2!AS9</f>
        <v>10</v>
      </c>
      <c r="P21" s="101" t="str">
        <f t="shared" si="14"/>
        <v>ไม่มีจุดแข็ง</v>
      </c>
      <c r="Q21" s="102">
        <f t="shared" si="15"/>
        <v>37</v>
      </c>
      <c r="R21" s="100">
        <f t="shared" si="16"/>
        <v>37</v>
      </c>
      <c r="S21" s="103" t="str">
        <f t="shared" si="17"/>
        <v>ปกติ</v>
      </c>
    </row>
    <row r="22" spans="1:19" s="13" customFormat="1" ht="18" customHeight="1">
      <c r="A22" s="123" t="s">
        <v>24</v>
      </c>
      <c r="B22" s="124" t="str">
        <f>input1!B22</f>
        <v>3/4</v>
      </c>
      <c r="C22" s="4" t="str">
        <f>input1!C22</f>
        <v>07356</v>
      </c>
      <c r="D22" s="5" t="str">
        <f>input1!D22</f>
        <v>เด็กชายอดิสรณ์  จานลาน</v>
      </c>
      <c r="E22" s="6">
        <f>input1!E22</f>
        <v>1</v>
      </c>
      <c r="F22" s="29" t="str">
        <f t="shared" si="9"/>
        <v>ชาย</v>
      </c>
      <c r="G22" s="28">
        <f>input2!AF10</f>
        <v>5</v>
      </c>
      <c r="H22" s="97" t="str">
        <f t="shared" si="10"/>
        <v>ปกติ</v>
      </c>
      <c r="I22" s="100">
        <f>input2!AI10</f>
        <v>6</v>
      </c>
      <c r="J22" s="97" t="str">
        <f t="shared" si="11"/>
        <v>ปกติ</v>
      </c>
      <c r="K22" s="99">
        <f>input2!AM10</f>
        <v>9</v>
      </c>
      <c r="L22" s="97" t="str">
        <f t="shared" si="12"/>
        <v>ปกติ</v>
      </c>
      <c r="M22" s="98">
        <f>input2!AQ10</f>
        <v>9</v>
      </c>
      <c r="N22" s="97" t="str">
        <f t="shared" si="13"/>
        <v>ปกติ</v>
      </c>
      <c r="O22" s="99">
        <f>input2!AS10</f>
        <v>9</v>
      </c>
      <c r="P22" s="101" t="str">
        <f t="shared" si="14"/>
        <v>ไม่มีจุดแข็ง</v>
      </c>
      <c r="Q22" s="107">
        <f t="shared" si="15"/>
        <v>38</v>
      </c>
      <c r="R22" s="106">
        <f t="shared" si="16"/>
        <v>38</v>
      </c>
      <c r="S22" s="103" t="str">
        <f t="shared" si="17"/>
        <v>ปกติ</v>
      </c>
    </row>
    <row r="23" spans="1:19" s="13" customFormat="1" ht="18" customHeight="1">
      <c r="A23" s="123" t="s">
        <v>49</v>
      </c>
      <c r="B23" s="124" t="str">
        <f>input1!B23</f>
        <v>3/4</v>
      </c>
      <c r="C23" s="4" t="str">
        <f>input1!C23</f>
        <v>07359</v>
      </c>
      <c r="D23" s="5" t="str">
        <f>input1!D23</f>
        <v>เด็กชายอโนชา  โพธิ์หวี</v>
      </c>
      <c r="E23" s="6">
        <f>input1!E23</f>
        <v>1</v>
      </c>
      <c r="F23" s="29" t="str">
        <f t="shared" si="9"/>
        <v>ชาย</v>
      </c>
      <c r="G23" s="28">
        <f>input2!AF12</f>
        <v>7</v>
      </c>
      <c r="H23" s="97" t="str">
        <f t="shared" si="10"/>
        <v>ปกติ</v>
      </c>
      <c r="I23" s="100">
        <f>input2!AI12</f>
        <v>7</v>
      </c>
      <c r="J23" s="97" t="str">
        <f t="shared" si="11"/>
        <v>ปกติ</v>
      </c>
      <c r="K23" s="99">
        <f>input2!AM12</f>
        <v>10</v>
      </c>
      <c r="L23" s="97" t="str">
        <f t="shared" si="12"/>
        <v>ปกติ</v>
      </c>
      <c r="M23" s="98">
        <f>input2!AQ12</f>
        <v>9</v>
      </c>
      <c r="N23" s="97" t="str">
        <f t="shared" si="13"/>
        <v>ปกติ</v>
      </c>
      <c r="O23" s="99">
        <f>input2!AS12</f>
        <v>8</v>
      </c>
      <c r="P23" s="101" t="str">
        <f t="shared" si="14"/>
        <v>ไม่มีจุดแข็ง</v>
      </c>
      <c r="Q23" s="107">
        <f t="shared" si="15"/>
        <v>41</v>
      </c>
      <c r="R23" s="106">
        <f t="shared" si="16"/>
        <v>41</v>
      </c>
      <c r="S23" s="103" t="str">
        <f t="shared" si="17"/>
        <v>ปกติ</v>
      </c>
    </row>
    <row r="24" spans="1:19" s="13" customFormat="1" ht="18" customHeight="1" thickBot="1">
      <c r="A24" s="123" t="s">
        <v>50</v>
      </c>
      <c r="B24" s="124" t="str">
        <f>input1!B24</f>
        <v>3/4</v>
      </c>
      <c r="C24" s="4" t="str">
        <f>input1!C24</f>
        <v>07468</v>
      </c>
      <c r="D24" s="5" t="str">
        <f>input1!D24</f>
        <v>เด็กชายธนภูมิ  นุ่มมาก</v>
      </c>
      <c r="E24" s="6">
        <f>input1!E24</f>
        <v>1</v>
      </c>
      <c r="F24" s="29" t="str">
        <f>IF(E24=1,"ชาย",IF(E24=2,"หญิง","-"))</f>
        <v>ชาย</v>
      </c>
      <c r="G24" s="32">
        <f>input2!AF13</f>
        <v>5</v>
      </c>
      <c r="H24" s="112" t="str">
        <f t="shared" si="10"/>
        <v>ปกติ</v>
      </c>
      <c r="I24" s="110">
        <f>input2!AI13</f>
        <v>6</v>
      </c>
      <c r="J24" s="112" t="str">
        <f t="shared" si="11"/>
        <v>ปกติ</v>
      </c>
      <c r="K24" s="109">
        <f>input2!AM13</f>
        <v>8</v>
      </c>
      <c r="L24" s="112" t="str">
        <f t="shared" si="12"/>
        <v>ปกติ</v>
      </c>
      <c r="M24" s="108">
        <f>input2!AQ13</f>
        <v>8</v>
      </c>
      <c r="N24" s="112" t="str">
        <f t="shared" si="13"/>
        <v>ปกติ</v>
      </c>
      <c r="O24" s="109">
        <f>input2!AS13</f>
        <v>10</v>
      </c>
      <c r="P24" s="113" t="str">
        <f t="shared" si="14"/>
        <v>ไม่มีจุดแข็ง</v>
      </c>
      <c r="Q24" s="111">
        <f t="shared" si="15"/>
        <v>37</v>
      </c>
      <c r="R24" s="110">
        <f t="shared" si="16"/>
        <v>37</v>
      </c>
      <c r="S24" s="114" t="str">
        <f t="shared" si="17"/>
        <v>ปกติ</v>
      </c>
    </row>
    <row r="25" spans="1:19" s="13" customFormat="1" ht="18" customHeight="1">
      <c r="A25" s="123" t="s">
        <v>51</v>
      </c>
      <c r="B25" s="124" t="str">
        <f>input1!B24</f>
        <v>3/4</v>
      </c>
      <c r="C25" s="4" t="str">
        <f>input1!C24</f>
        <v>07468</v>
      </c>
      <c r="D25" s="5" t="str">
        <f>input1!D24</f>
        <v>เด็กชายธนภูมิ  นุ่มมาก</v>
      </c>
      <c r="E25" s="6">
        <f>input1!E24</f>
        <v>1</v>
      </c>
      <c r="F25" s="33" t="str">
        <f t="shared" si="9"/>
        <v>ชาย</v>
      </c>
      <c r="G25" s="28">
        <f>input2!AF14</f>
        <v>8</v>
      </c>
      <c r="H25" s="97" t="str">
        <f t="shared" si="10"/>
        <v>ปกติ</v>
      </c>
      <c r="I25" s="100">
        <f>input2!AI14</f>
        <v>7</v>
      </c>
      <c r="J25" s="97" t="str">
        <f t="shared" si="11"/>
        <v>ปกติ</v>
      </c>
      <c r="K25" s="99">
        <f>input2!AM14</f>
        <v>7</v>
      </c>
      <c r="L25" s="97" t="str">
        <f t="shared" si="12"/>
        <v>ปกติ</v>
      </c>
      <c r="M25" s="98">
        <f>input2!AQ14</f>
        <v>7</v>
      </c>
      <c r="N25" s="97" t="str">
        <f t="shared" si="13"/>
        <v>ปกติ</v>
      </c>
      <c r="O25" s="99">
        <f>input2!AS14</f>
        <v>12</v>
      </c>
      <c r="P25" s="101" t="str">
        <f t="shared" si="14"/>
        <v>มีจุดแข็ง</v>
      </c>
      <c r="Q25" s="102">
        <f t="shared" si="15"/>
        <v>41</v>
      </c>
      <c r="R25" s="100">
        <f t="shared" si="16"/>
        <v>41</v>
      </c>
      <c r="S25" s="103" t="str">
        <f t="shared" si="17"/>
        <v>ปกติ</v>
      </c>
    </row>
    <row r="26" spans="1:19" s="13" customFormat="1" ht="18" customHeight="1">
      <c r="A26" s="123" t="s">
        <v>52</v>
      </c>
      <c r="B26" s="124" t="str">
        <f>input1!B26</f>
        <v>3/4</v>
      </c>
      <c r="C26" s="4" t="str">
        <f>input1!C26</f>
        <v>07361</v>
      </c>
      <c r="D26" s="5" t="str">
        <f>input1!D26</f>
        <v>เด็กหญิงกัลยา  มุจรินทร์</v>
      </c>
      <c r="E26" s="6">
        <f>input1!E26</f>
        <v>2</v>
      </c>
      <c r="F26" s="29" t="str">
        <f t="shared" si="9"/>
        <v>หญิง</v>
      </c>
      <c r="G26" s="30">
        <f>input2!AF15</f>
        <v>5</v>
      </c>
      <c r="H26" s="97" t="str">
        <f t="shared" si="10"/>
        <v>ปกติ</v>
      </c>
      <c r="I26" s="106">
        <f>input2!AI15</f>
        <v>5</v>
      </c>
      <c r="J26" s="97" t="str">
        <f t="shared" si="11"/>
        <v>ปกติ</v>
      </c>
      <c r="K26" s="105">
        <f>input2!AM15</f>
        <v>7</v>
      </c>
      <c r="L26" s="97" t="str">
        <f t="shared" si="12"/>
        <v>ปกติ</v>
      </c>
      <c r="M26" s="104">
        <f>input2!AQ15</f>
        <v>8</v>
      </c>
      <c r="N26" s="97" t="str">
        <f t="shared" si="13"/>
        <v>ปกติ</v>
      </c>
      <c r="O26" s="105">
        <f>input2!AS15</f>
        <v>11</v>
      </c>
      <c r="P26" s="101" t="str">
        <f t="shared" si="14"/>
        <v>มีจุดแข็ง</v>
      </c>
      <c r="Q26" s="107">
        <f t="shared" si="15"/>
        <v>36</v>
      </c>
      <c r="R26" s="106">
        <f t="shared" si="16"/>
        <v>36</v>
      </c>
      <c r="S26" s="103" t="str">
        <f t="shared" si="17"/>
        <v>ปกติ</v>
      </c>
    </row>
    <row r="27" spans="1:19" s="13" customFormat="1" ht="18" customHeight="1">
      <c r="A27" s="123" t="s">
        <v>0</v>
      </c>
      <c r="B27" s="124" t="str">
        <f>input1!B27</f>
        <v>3/4</v>
      </c>
      <c r="C27" s="4" t="str">
        <f>input1!C27</f>
        <v>07362</v>
      </c>
      <c r="D27" s="5" t="str">
        <f>input1!D27</f>
        <v>เด็กหญิงจิดาภา  ตาลประไพ</v>
      </c>
      <c r="E27" s="6">
        <f>input1!E27</f>
        <v>2</v>
      </c>
      <c r="F27" s="29" t="str">
        <f>IF(E27=1,"ชาย",IF(E27=2,"หญิง","-"))</f>
        <v>หญิง</v>
      </c>
      <c r="G27" s="30">
        <f>input2!AF16</f>
        <v>5</v>
      </c>
      <c r="H27" s="97" t="str">
        <f>IF(G27&gt;10,"เสี่ยง/มีปัญหา","ปกติ")</f>
        <v>ปกติ</v>
      </c>
      <c r="I27" s="106">
        <f>input2!AI16</f>
        <v>5</v>
      </c>
      <c r="J27" s="97" t="str">
        <f>IF(I27&gt;9,"เสี่ยง/มีปัญหา","ปกติ")</f>
        <v>ปกติ</v>
      </c>
      <c r="K27" s="105">
        <f>input2!AM16</f>
        <v>7</v>
      </c>
      <c r="L27" s="97" t="str">
        <f>IF(K27&gt;10,"เสี่ยง/มีปัญหา","ปกติ")</f>
        <v>ปกติ</v>
      </c>
      <c r="M27" s="104">
        <f>input2!AQ16</f>
        <v>8</v>
      </c>
      <c r="N27" s="97" t="str">
        <f>IF(M27&gt;9,"เสี่ยง/มีปัญหา","ปกติ")</f>
        <v>ปกติ</v>
      </c>
      <c r="O27" s="105">
        <f>input2!AS16</f>
        <v>10</v>
      </c>
      <c r="P27" s="101" t="str">
        <f>IF(O27&gt;10,"มีจุดแข็ง","ไม่มีจุดแข็ง")</f>
        <v>ไม่มีจุดแข็ง</v>
      </c>
      <c r="Q27" s="107">
        <f>G27+I27+K27+M27+O27</f>
        <v>35</v>
      </c>
      <c r="R27" s="106">
        <f>IF(Q27&lt;1,"-",Q27)</f>
        <v>35</v>
      </c>
      <c r="S27" s="103" t="str">
        <f>IF(R27&gt;48,"เสี่ยง/มีปัญหา","ปกติ")</f>
        <v>ปกติ</v>
      </c>
    </row>
    <row r="28" spans="1:19" s="13" customFormat="1" ht="18" customHeight="1">
      <c r="A28" s="123" t="s">
        <v>1</v>
      </c>
      <c r="B28" s="124" t="str">
        <f>input1!B28</f>
        <v>3/4</v>
      </c>
      <c r="C28" s="4" t="str">
        <f>input1!C28</f>
        <v>07363</v>
      </c>
      <c r="D28" s="5" t="str">
        <f>input1!D28</f>
        <v>เด็กหญิงชุติมา  บุญประคม</v>
      </c>
      <c r="E28" s="6">
        <f>input1!E28</f>
        <v>2</v>
      </c>
      <c r="F28" s="29" t="str">
        <f t="shared" si="9"/>
        <v>หญิง</v>
      </c>
      <c r="G28" s="30">
        <f>input2!AF16</f>
        <v>5</v>
      </c>
      <c r="H28" s="97" t="str">
        <f t="shared" si="10"/>
        <v>ปกติ</v>
      </c>
      <c r="I28" s="106">
        <f>input2!AI16</f>
        <v>5</v>
      </c>
      <c r="J28" s="97" t="str">
        <f t="shared" si="11"/>
        <v>ปกติ</v>
      </c>
      <c r="K28" s="105">
        <f>input2!AM16</f>
        <v>7</v>
      </c>
      <c r="L28" s="97" t="str">
        <f t="shared" si="12"/>
        <v>ปกติ</v>
      </c>
      <c r="M28" s="104">
        <f>input2!AQ16</f>
        <v>8</v>
      </c>
      <c r="N28" s="97" t="str">
        <f t="shared" si="13"/>
        <v>ปกติ</v>
      </c>
      <c r="O28" s="105">
        <f>input2!AS16</f>
        <v>10</v>
      </c>
      <c r="P28" s="101" t="str">
        <f t="shared" si="14"/>
        <v>ไม่มีจุดแข็ง</v>
      </c>
      <c r="Q28" s="107">
        <f t="shared" si="15"/>
        <v>35</v>
      </c>
      <c r="R28" s="106">
        <f t="shared" si="16"/>
        <v>35</v>
      </c>
      <c r="S28" s="103" t="str">
        <f t="shared" si="17"/>
        <v>ปกติ</v>
      </c>
    </row>
    <row r="29" spans="1:19" s="13" customFormat="1" ht="18" customHeight="1" thickBot="1">
      <c r="A29" s="123" t="s">
        <v>2</v>
      </c>
      <c r="B29" s="125" t="str">
        <f>input1!B29</f>
        <v>3/4</v>
      </c>
      <c r="C29" s="20" t="str">
        <f>input1!C29</f>
        <v>07364</v>
      </c>
      <c r="D29" s="21" t="str">
        <f>input1!D29</f>
        <v>เด็กหญิงนัทชา  แสงเงิน</v>
      </c>
      <c r="E29" s="22">
        <f>input1!E29</f>
        <v>2</v>
      </c>
      <c r="F29" s="31" t="str">
        <f t="shared" si="9"/>
        <v>หญิง</v>
      </c>
      <c r="G29" s="32">
        <f>input2!AF17</f>
        <v>5</v>
      </c>
      <c r="H29" s="97" t="str">
        <f t="shared" si="10"/>
        <v>ปกติ</v>
      </c>
      <c r="I29" s="110">
        <f>input2!AI17</f>
        <v>5</v>
      </c>
      <c r="J29" s="112" t="str">
        <f t="shared" si="11"/>
        <v>ปกติ</v>
      </c>
      <c r="K29" s="109">
        <f>input2!AM17</f>
        <v>7</v>
      </c>
      <c r="L29" s="112" t="str">
        <f t="shared" si="12"/>
        <v>ปกติ</v>
      </c>
      <c r="M29" s="108">
        <f>input2!AQ17</f>
        <v>9</v>
      </c>
      <c r="N29" s="112" t="str">
        <f t="shared" si="13"/>
        <v>ปกติ</v>
      </c>
      <c r="O29" s="109">
        <f>input2!AS17</f>
        <v>9</v>
      </c>
      <c r="P29" s="113" t="str">
        <f t="shared" si="14"/>
        <v>ไม่มีจุดแข็ง</v>
      </c>
      <c r="Q29" s="111">
        <f t="shared" si="15"/>
        <v>35</v>
      </c>
      <c r="R29" s="110">
        <f t="shared" si="16"/>
        <v>35</v>
      </c>
      <c r="S29" s="114" t="str">
        <f t="shared" si="17"/>
        <v>ปกติ</v>
      </c>
    </row>
    <row r="30" spans="1:19" s="13" customFormat="1" ht="18" customHeight="1">
      <c r="A30" s="123" t="s">
        <v>3</v>
      </c>
      <c r="B30" s="124" t="str">
        <f>input1!B30</f>
        <v>3/4</v>
      </c>
      <c r="C30" s="4" t="str">
        <f>input1!C30</f>
        <v>07365</v>
      </c>
      <c r="D30" s="5" t="str">
        <f>input1!D30</f>
        <v>เด็กหญิงบุศญาณี  คล้ายสุบรรณ์</v>
      </c>
      <c r="E30" s="6">
        <f>input1!E30</f>
        <v>2</v>
      </c>
      <c r="F30" s="33" t="str">
        <f t="shared" si="9"/>
        <v>หญิง</v>
      </c>
      <c r="G30" s="28">
        <f>input2!AF18</f>
        <v>6</v>
      </c>
      <c r="H30" s="97" t="str">
        <f t="shared" si="10"/>
        <v>ปกติ</v>
      </c>
      <c r="I30" s="100">
        <f>input2!AI18</f>
        <v>7</v>
      </c>
      <c r="J30" s="97" t="str">
        <f t="shared" si="11"/>
        <v>ปกติ</v>
      </c>
      <c r="K30" s="99">
        <f>input2!AM18</f>
        <v>10</v>
      </c>
      <c r="L30" s="97" t="str">
        <f t="shared" si="12"/>
        <v>ปกติ</v>
      </c>
      <c r="M30" s="98">
        <f>input2!AQ18</f>
        <v>8</v>
      </c>
      <c r="N30" s="97" t="str">
        <f t="shared" si="13"/>
        <v>ปกติ</v>
      </c>
      <c r="O30" s="99">
        <f>input2!AS18</f>
        <v>6</v>
      </c>
      <c r="P30" s="101" t="str">
        <f t="shared" si="14"/>
        <v>ไม่มีจุดแข็ง</v>
      </c>
      <c r="Q30" s="102">
        <f t="shared" si="15"/>
        <v>37</v>
      </c>
      <c r="R30" s="100">
        <f t="shared" si="16"/>
        <v>37</v>
      </c>
      <c r="S30" s="103" t="str">
        <f t="shared" si="17"/>
        <v>ปกติ</v>
      </c>
    </row>
    <row r="31" spans="1:31" s="13" customFormat="1" ht="18" customHeight="1">
      <c r="A31" s="123" t="s">
        <v>4</v>
      </c>
      <c r="B31" s="124" t="str">
        <f>input1!B31</f>
        <v>3/4</v>
      </c>
      <c r="C31" s="4" t="str">
        <f>input1!C31</f>
        <v>07366</v>
      </c>
      <c r="D31" s="5" t="str">
        <f>input1!D31</f>
        <v>เด็กหญิงปภาวดี  ม่วงมี</v>
      </c>
      <c r="E31" s="6">
        <f>input1!E31</f>
        <v>2</v>
      </c>
      <c r="F31" s="29" t="str">
        <f t="shared" si="9"/>
        <v>หญิง</v>
      </c>
      <c r="G31" s="28">
        <f>input2!AF19</f>
        <v>5</v>
      </c>
      <c r="H31" s="97" t="str">
        <f t="shared" si="10"/>
        <v>ปกติ</v>
      </c>
      <c r="I31" s="100">
        <f>input2!AI19</f>
        <v>8</v>
      </c>
      <c r="J31" s="97" t="str">
        <f t="shared" si="11"/>
        <v>ปกติ</v>
      </c>
      <c r="K31" s="99">
        <f>input2!AM19</f>
        <v>8</v>
      </c>
      <c r="L31" s="97" t="str">
        <f t="shared" si="12"/>
        <v>ปกติ</v>
      </c>
      <c r="M31" s="98">
        <f>input2!AQ19</f>
        <v>8</v>
      </c>
      <c r="N31" s="97" t="str">
        <f t="shared" si="13"/>
        <v>ปกติ</v>
      </c>
      <c r="O31" s="99">
        <f>input2!AS19</f>
        <v>5</v>
      </c>
      <c r="P31" s="101" t="str">
        <f t="shared" si="14"/>
        <v>ไม่มีจุดแข็ง</v>
      </c>
      <c r="Q31" s="107">
        <f t="shared" si="15"/>
        <v>34</v>
      </c>
      <c r="R31" s="106">
        <f t="shared" si="16"/>
        <v>34</v>
      </c>
      <c r="S31" s="103" t="str">
        <f t="shared" si="17"/>
        <v>ปกติ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3" customFormat="1" ht="18" customHeight="1">
      <c r="A32" s="123" t="s">
        <v>5</v>
      </c>
      <c r="B32" s="124" t="str">
        <f>input1!B32</f>
        <v>3/4</v>
      </c>
      <c r="C32" s="4" t="str">
        <f>input1!C32</f>
        <v>07367</v>
      </c>
      <c r="D32" s="5" t="str">
        <f>input1!D32</f>
        <v>เด็กหญิงลลิตา  บากบั่น</v>
      </c>
      <c r="E32" s="6">
        <f>input1!E32</f>
        <v>2</v>
      </c>
      <c r="F32" s="29" t="str">
        <f t="shared" si="9"/>
        <v>หญิง</v>
      </c>
      <c r="G32" s="30">
        <f>input2!AF20</f>
        <v>5</v>
      </c>
      <c r="H32" s="97" t="str">
        <f t="shared" si="10"/>
        <v>ปกติ</v>
      </c>
      <c r="I32" s="106">
        <f>input2!AI20</f>
        <v>7</v>
      </c>
      <c r="J32" s="97" t="str">
        <f t="shared" si="11"/>
        <v>ปกติ</v>
      </c>
      <c r="K32" s="105">
        <f>input2!AM20</f>
        <v>9</v>
      </c>
      <c r="L32" s="97" t="str">
        <f t="shared" si="12"/>
        <v>ปกติ</v>
      </c>
      <c r="M32" s="104">
        <f>input2!AQ20</f>
        <v>7</v>
      </c>
      <c r="N32" s="97" t="str">
        <f t="shared" si="13"/>
        <v>ปกติ</v>
      </c>
      <c r="O32" s="105">
        <f>input2!AS20</f>
        <v>7</v>
      </c>
      <c r="P32" s="101" t="str">
        <f t="shared" si="14"/>
        <v>ไม่มีจุดแข็ง</v>
      </c>
      <c r="Q32" s="107">
        <f t="shared" si="15"/>
        <v>35</v>
      </c>
      <c r="R32" s="106">
        <f t="shared" si="16"/>
        <v>35</v>
      </c>
      <c r="S32" s="103" t="str">
        <f t="shared" si="17"/>
        <v>ปกติ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18" customHeight="1">
      <c r="A33" s="123" t="s">
        <v>6</v>
      </c>
      <c r="B33" s="124" t="str">
        <f>input1!B33</f>
        <v>3/4</v>
      </c>
      <c r="C33" s="4" t="str">
        <f>input1!C33</f>
        <v>07368</v>
      </c>
      <c r="D33" s="5" t="str">
        <f>input1!D33</f>
        <v>เด็กหญิงศรีสุดา  วิกาเงิน</v>
      </c>
      <c r="E33" s="6">
        <f>input1!E33</f>
        <v>2</v>
      </c>
      <c r="F33" s="29" t="str">
        <f t="shared" si="9"/>
        <v>หญิง</v>
      </c>
      <c r="G33" s="28">
        <f>input2!AF21</f>
        <v>6</v>
      </c>
      <c r="H33" s="97" t="str">
        <f t="shared" si="10"/>
        <v>ปกติ</v>
      </c>
      <c r="I33" s="100">
        <f>input2!AI21</f>
        <v>6</v>
      </c>
      <c r="J33" s="97" t="str">
        <f t="shared" si="11"/>
        <v>ปกติ</v>
      </c>
      <c r="K33" s="99">
        <f>input2!AM21</f>
        <v>6</v>
      </c>
      <c r="L33" s="97" t="str">
        <f t="shared" si="12"/>
        <v>ปกติ</v>
      </c>
      <c r="M33" s="98">
        <f>input2!AQ21</f>
        <v>7</v>
      </c>
      <c r="N33" s="97" t="str">
        <f t="shared" si="13"/>
        <v>ปกติ</v>
      </c>
      <c r="O33" s="99">
        <f>input2!AS21</f>
        <v>10</v>
      </c>
      <c r="P33" s="101" t="str">
        <f t="shared" si="14"/>
        <v>ไม่มีจุดแข็ง</v>
      </c>
      <c r="Q33" s="107">
        <f t="shared" si="15"/>
        <v>35</v>
      </c>
      <c r="R33" s="106">
        <f t="shared" si="16"/>
        <v>35</v>
      </c>
      <c r="S33" s="103" t="str">
        <f t="shared" si="17"/>
        <v>ปกติ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18" customHeight="1" thickBot="1">
      <c r="A34" s="123" t="s">
        <v>7</v>
      </c>
      <c r="B34" s="125" t="str">
        <f>input1!B34</f>
        <v>3/4</v>
      </c>
      <c r="C34" s="20" t="str">
        <f>input1!C34</f>
        <v>07369</v>
      </c>
      <c r="D34" s="21" t="str">
        <f>input1!D34</f>
        <v>เด็กหญิงสมใจ  สีทา</v>
      </c>
      <c r="E34" s="22">
        <f>input1!E34</f>
        <v>2</v>
      </c>
      <c r="F34" s="31" t="str">
        <f t="shared" si="9"/>
        <v>หญิง</v>
      </c>
      <c r="G34" s="32">
        <f>input2!AF22</f>
        <v>5</v>
      </c>
      <c r="H34" s="112" t="str">
        <f t="shared" si="10"/>
        <v>ปกติ</v>
      </c>
      <c r="I34" s="110">
        <f>input2!AI22</f>
        <v>6</v>
      </c>
      <c r="J34" s="112" t="str">
        <f t="shared" si="11"/>
        <v>ปกติ</v>
      </c>
      <c r="K34" s="109">
        <f>input2!AM22</f>
        <v>8</v>
      </c>
      <c r="L34" s="112" t="str">
        <f t="shared" si="12"/>
        <v>ปกติ</v>
      </c>
      <c r="M34" s="108">
        <f>input2!AQ22</f>
        <v>10</v>
      </c>
      <c r="N34" s="112" t="str">
        <f t="shared" si="13"/>
        <v>เสี่ยง/มีปัญหา</v>
      </c>
      <c r="O34" s="109">
        <f>input2!AS22</f>
        <v>7</v>
      </c>
      <c r="P34" s="113" t="str">
        <f t="shared" si="14"/>
        <v>ไม่มีจุดแข็ง</v>
      </c>
      <c r="Q34" s="111">
        <f t="shared" si="15"/>
        <v>36</v>
      </c>
      <c r="R34" s="110">
        <f t="shared" si="16"/>
        <v>36</v>
      </c>
      <c r="S34" s="114" t="str">
        <f t="shared" si="17"/>
        <v>ปกติ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18" customHeight="1" thickBot="1">
      <c r="A35" s="123" t="s">
        <v>8</v>
      </c>
      <c r="B35" s="125" t="str">
        <f>input1!B35</f>
        <v>3/4</v>
      </c>
      <c r="C35" s="20" t="str">
        <f>input1!C35</f>
        <v>07370</v>
      </c>
      <c r="D35" s="21" t="str">
        <f>input1!D35</f>
        <v>เด็กหญิงสุกันยา  ภูยาฟ้า</v>
      </c>
      <c r="E35" s="22">
        <f>input1!E35</f>
        <v>2</v>
      </c>
      <c r="F35" s="31" t="str">
        <f>IF(E35=1,"ชาย",IF(E35=2,"หญิง","-"))</f>
        <v>หญิง</v>
      </c>
      <c r="G35" s="32">
        <f>input2!AF23</f>
        <v>5</v>
      </c>
      <c r="H35" s="112" t="str">
        <f>IF(G35&gt;10,"เสี่ยง/มีปัญหา","ปกติ")</f>
        <v>ปกติ</v>
      </c>
      <c r="I35" s="110">
        <f>input2!AI23</f>
        <v>10</v>
      </c>
      <c r="J35" s="112" t="str">
        <f>IF(I35&gt;9,"เสี่ยง/มีปัญหา","ปกติ")</f>
        <v>เสี่ยง/มีปัญหา</v>
      </c>
      <c r="K35" s="109">
        <f>input2!AM23</f>
        <v>14</v>
      </c>
      <c r="L35" s="112" t="str">
        <f>IF(K35&gt;10,"เสี่ยง/มีปัญหา","ปกติ")</f>
        <v>เสี่ยง/มีปัญหา</v>
      </c>
      <c r="M35" s="108">
        <f>input2!AQ23</f>
        <v>7</v>
      </c>
      <c r="N35" s="112" t="str">
        <f>IF(M35&gt;9,"เสี่ยง/มีปัญหา","ปกติ")</f>
        <v>ปกติ</v>
      </c>
      <c r="O35" s="109">
        <f>input2!AS23</f>
        <v>5</v>
      </c>
      <c r="P35" s="113" t="str">
        <f>IF(O35&gt;10,"มีจุดแข็ง","ไม่มีจุดแข็ง")</f>
        <v>ไม่มีจุดแข็ง</v>
      </c>
      <c r="Q35" s="111">
        <f>G35+I35+K35+M35+O35</f>
        <v>41</v>
      </c>
      <c r="R35" s="110">
        <f>IF(Q35&lt;1,"-",Q35)</f>
        <v>41</v>
      </c>
      <c r="S35" s="114" t="str">
        <f>IF(R35&gt;48,"เสี่ยง/มีปัญหา","ปกติ")</f>
        <v>ปกติ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19" s="13" customFormat="1" ht="18" customHeight="1">
      <c r="A36" s="123" t="s">
        <v>9</v>
      </c>
      <c r="B36" s="124" t="str">
        <f>input1!B36</f>
        <v>3/4</v>
      </c>
      <c r="C36" s="4" t="str">
        <f>input1!C36</f>
        <v>07371</v>
      </c>
      <c r="D36" s="5" t="str">
        <f>input1!D36</f>
        <v>เด็กหญิงสุมณฑา  สิงห์ทอง</v>
      </c>
      <c r="E36" s="6">
        <f>input1!E36</f>
        <v>2</v>
      </c>
      <c r="F36" s="29" t="str">
        <f t="shared" si="9"/>
        <v>หญิง</v>
      </c>
      <c r="G36" s="30">
        <f>input2!AF23</f>
        <v>5</v>
      </c>
      <c r="H36" s="97" t="str">
        <f t="shared" si="10"/>
        <v>ปกติ</v>
      </c>
      <c r="I36" s="106">
        <f>input2!AI23</f>
        <v>10</v>
      </c>
      <c r="J36" s="97" t="str">
        <f t="shared" si="11"/>
        <v>เสี่ยง/มีปัญหา</v>
      </c>
      <c r="K36" s="105">
        <f>input2!AM23</f>
        <v>14</v>
      </c>
      <c r="L36" s="97" t="str">
        <f t="shared" si="12"/>
        <v>เสี่ยง/มีปัญหา</v>
      </c>
      <c r="M36" s="104">
        <f>input2!AQ23</f>
        <v>7</v>
      </c>
      <c r="N36" s="97" t="str">
        <f t="shared" si="13"/>
        <v>ปกติ</v>
      </c>
      <c r="O36" s="105">
        <f>input2!AS23</f>
        <v>5</v>
      </c>
      <c r="P36" s="101" t="str">
        <f t="shared" si="14"/>
        <v>ไม่มีจุดแข็ง</v>
      </c>
      <c r="Q36" s="107">
        <f t="shared" si="15"/>
        <v>41</v>
      </c>
      <c r="R36" s="106">
        <f t="shared" si="16"/>
        <v>41</v>
      </c>
      <c r="S36" s="103" t="str">
        <f t="shared" si="17"/>
        <v>ปกติ</v>
      </c>
    </row>
    <row r="38" spans="3:8" ht="21">
      <c r="C38" s="34" t="s">
        <v>40</v>
      </c>
      <c r="D38" s="34" t="s">
        <v>75</v>
      </c>
      <c r="E38" s="16"/>
      <c r="F38" s="35"/>
      <c r="G38" s="34"/>
      <c r="H38" s="34"/>
    </row>
    <row r="39" spans="3:8" ht="21">
      <c r="C39" s="16"/>
      <c r="D39" s="16" t="s">
        <v>74</v>
      </c>
      <c r="E39" s="16"/>
      <c r="F39" s="16" t="s">
        <v>76</v>
      </c>
      <c r="G39" s="16"/>
      <c r="H39" s="16"/>
    </row>
  </sheetData>
  <sheetProtection/>
  <mergeCells count="3">
    <mergeCell ref="A1:F1"/>
    <mergeCell ref="A2:F2"/>
    <mergeCell ref="H1:S1"/>
  </mergeCells>
  <printOptions/>
  <pageMargins left="0.5511811023622047" right="0.35433070866141736" top="0.1968503937007874" bottom="0.1968503937007874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26">
      <selection activeCell="J41" sqref="J41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57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99" t="s">
        <v>19</v>
      </c>
      <c r="B1" s="300"/>
      <c r="C1" s="300"/>
      <c r="D1" s="300"/>
      <c r="E1" s="300"/>
      <c r="F1" s="301"/>
      <c r="H1" s="299" t="s">
        <v>56</v>
      </c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1"/>
    </row>
    <row r="2" spans="1:19" ht="22.5" customHeight="1" thickBot="1">
      <c r="A2" s="299" t="str">
        <f>input1!A2</f>
        <v>ชั้น ม.3/4 นายวิทูล  บินชัย / นางสาวอรวรรณ  อุดมสุข</v>
      </c>
      <c r="B2" s="300"/>
      <c r="C2" s="300"/>
      <c r="D2" s="300"/>
      <c r="E2" s="300"/>
      <c r="F2" s="301"/>
      <c r="H2" s="87" t="s">
        <v>30</v>
      </c>
      <c r="I2" s="16"/>
      <c r="J2" s="87" t="s">
        <v>31</v>
      </c>
      <c r="K2" s="16"/>
      <c r="L2" s="87" t="s">
        <v>32</v>
      </c>
      <c r="M2" s="16"/>
      <c r="N2" s="87" t="s">
        <v>33</v>
      </c>
      <c r="O2" s="16"/>
      <c r="P2" s="87" t="s">
        <v>34</v>
      </c>
      <c r="Q2" s="16"/>
      <c r="R2" s="16"/>
      <c r="S2" s="87" t="s">
        <v>35</v>
      </c>
    </row>
    <row r="3" spans="1:19" ht="21.75" thickBot="1">
      <c r="A3" s="121" t="s">
        <v>14</v>
      </c>
      <c r="B3" s="122" t="s">
        <v>13</v>
      </c>
      <c r="C3" s="1" t="s">
        <v>15</v>
      </c>
      <c r="D3" s="3" t="s">
        <v>16</v>
      </c>
      <c r="E3" s="1" t="s">
        <v>17</v>
      </c>
      <c r="F3" s="3" t="s">
        <v>17</v>
      </c>
      <c r="G3" s="17" t="s">
        <v>28</v>
      </c>
      <c r="H3" s="24" t="s">
        <v>29</v>
      </c>
      <c r="I3" s="88" t="s">
        <v>28</v>
      </c>
      <c r="J3" s="3" t="s">
        <v>29</v>
      </c>
      <c r="K3" s="96" t="s">
        <v>28</v>
      </c>
      <c r="L3" s="3" t="s">
        <v>29</v>
      </c>
      <c r="M3" s="17" t="s">
        <v>28</v>
      </c>
      <c r="N3" s="19" t="s">
        <v>29</v>
      </c>
      <c r="O3" s="25" t="s">
        <v>28</v>
      </c>
      <c r="P3" s="19" t="s">
        <v>29</v>
      </c>
      <c r="Q3" s="96"/>
      <c r="R3" s="17" t="s">
        <v>28</v>
      </c>
      <c r="S3" s="19" t="s">
        <v>29</v>
      </c>
    </row>
    <row r="4" spans="1:19" s="13" customFormat="1" ht="18" customHeight="1" thickBot="1">
      <c r="A4" s="123" t="s">
        <v>57</v>
      </c>
      <c r="B4" s="124" t="str">
        <f>input1!B4</f>
        <v>3/4</v>
      </c>
      <c r="C4" s="4" t="str">
        <f>input1!C4</f>
        <v>07337</v>
      </c>
      <c r="D4" s="5" t="str">
        <f>input1!D4</f>
        <v>เด็กชายเจษฎาพร  สำราญ</v>
      </c>
      <c r="E4" s="6">
        <f>input1!E4</f>
        <v>1</v>
      </c>
      <c r="F4" s="27" t="str">
        <f>IF(E4=1,"ชาย",IF(E4=2,"หญิง","-"))</f>
        <v>ชาย</v>
      </c>
      <c r="G4" s="28">
        <f>input3!AF4</f>
        <v>11</v>
      </c>
      <c r="H4" s="97" t="str">
        <f>IF(G4&gt;10,"เสี่ยง/มีปัญหา","ปกติ")</f>
        <v>เสี่ยง/มีปัญหา</v>
      </c>
      <c r="I4" s="100">
        <f>input3!AI4</f>
        <v>11</v>
      </c>
      <c r="J4" s="97" t="str">
        <f>IF(I4&gt;9,"เสี่ยง/มีปัญหา","ปกติ")</f>
        <v>เสี่ยง/มีปัญหา</v>
      </c>
      <c r="K4" s="99">
        <f>input3!AM4</f>
        <v>9</v>
      </c>
      <c r="L4" s="97" t="str">
        <f>IF(K4&gt;10,"เสี่ยง/มีปัญหา","ปกติ")</f>
        <v>ปกติ</v>
      </c>
      <c r="M4" s="100">
        <f>input3!AQ4</f>
        <v>10</v>
      </c>
      <c r="N4" s="97" t="str">
        <f>IF(M4&gt;9,"เสี่ยง/มีปัญหา","ปกติ")</f>
        <v>เสี่ยง/มีปัญหา</v>
      </c>
      <c r="O4" s="99">
        <f>input3!AS4</f>
        <v>11</v>
      </c>
      <c r="P4" s="101" t="str">
        <f>IF(O4&gt;10,"มีจุดแข็ง","ไม่มีจุดแข็ง")</f>
        <v>มีจุดแข็ง</v>
      </c>
      <c r="Q4" s="116">
        <f>G4+I4+K4+M4+O4</f>
        <v>52</v>
      </c>
      <c r="R4" s="98">
        <f>IF(Q4&lt;1,"-",Q4)</f>
        <v>52</v>
      </c>
      <c r="S4" s="103" t="str">
        <f>IF(R4&gt;48,"เสี่ยง/มีปัญหา","ปกติ")</f>
        <v>เสี่ยง/มีปัญหา</v>
      </c>
    </row>
    <row r="5" spans="1:19" s="13" customFormat="1" ht="18" customHeight="1" thickBot="1">
      <c r="A5" s="123" t="s">
        <v>58</v>
      </c>
      <c r="B5" s="124" t="str">
        <f>input1!B5</f>
        <v>3/4</v>
      </c>
      <c r="C5" s="4" t="str">
        <f>input1!C5</f>
        <v>07338</v>
      </c>
      <c r="D5" s="5" t="str">
        <f>input1!D5</f>
        <v>เด็กชายณัฐกรณ์  เทียนสอาด</v>
      </c>
      <c r="E5" s="6">
        <f>input1!E5</f>
        <v>1</v>
      </c>
      <c r="F5" s="27" t="str">
        <f aca="true" t="shared" si="0" ref="F5:F16">IF(E5=1,"ชาย",IF(E5=2,"หญิง","-"))</f>
        <v>ชาย</v>
      </c>
      <c r="G5" s="28">
        <f>input3!AF5</f>
        <v>6</v>
      </c>
      <c r="H5" s="97" t="str">
        <f aca="true" t="shared" si="1" ref="H5:H16">IF(G5&gt;10,"เสี่ยง/มีปัญหา","ปกติ")</f>
        <v>ปกติ</v>
      </c>
      <c r="I5" s="100">
        <f>input3!AI5</f>
        <v>6</v>
      </c>
      <c r="J5" s="97" t="str">
        <f aca="true" t="shared" si="2" ref="J5:J16">IF(I5&gt;9,"เสี่ยง/มีปัญหา","ปกติ")</f>
        <v>ปกติ</v>
      </c>
      <c r="K5" s="99">
        <f>input3!AM5</f>
        <v>10</v>
      </c>
      <c r="L5" s="97" t="str">
        <f aca="true" t="shared" si="3" ref="L5:L16">IF(K5&gt;10,"เสี่ยง/มีปัญหา","ปกติ")</f>
        <v>ปกติ</v>
      </c>
      <c r="M5" s="100">
        <f>input3!AQ5</f>
        <v>7</v>
      </c>
      <c r="N5" s="97" t="str">
        <f aca="true" t="shared" si="4" ref="N5:N16">IF(M5&gt;9,"เสี่ยง/มีปัญหา","ปกติ")</f>
        <v>ปกติ</v>
      </c>
      <c r="O5" s="99">
        <f>input3!AS5</f>
        <v>9</v>
      </c>
      <c r="P5" s="101" t="str">
        <f aca="true" t="shared" si="5" ref="P5:P16">IF(O5&gt;10,"มีจุดแข็ง","ไม่มีจุดแข็ง")</f>
        <v>ไม่มีจุดแข็ง</v>
      </c>
      <c r="Q5" s="116">
        <f aca="true" t="shared" si="6" ref="Q5:Q16">G5+I5+K5+M5+O5</f>
        <v>38</v>
      </c>
      <c r="R5" s="98">
        <f aca="true" t="shared" si="7" ref="R5:R16">IF(Q5&lt;1,"-",Q5)</f>
        <v>38</v>
      </c>
      <c r="S5" s="103" t="str">
        <f aca="true" t="shared" si="8" ref="S5:S16">IF(R5&gt;48,"เสี่ยง/มีปัญหา","ปกติ")</f>
        <v>ปกติ</v>
      </c>
    </row>
    <row r="6" spans="1:19" s="13" customFormat="1" ht="18" customHeight="1" thickBot="1">
      <c r="A6" s="123" t="s">
        <v>59</v>
      </c>
      <c r="B6" s="124" t="str">
        <f>input1!B6</f>
        <v>3/4</v>
      </c>
      <c r="C6" s="4" t="str">
        <f>input1!C6</f>
        <v>07339</v>
      </c>
      <c r="D6" s="5" t="str">
        <f>input1!D6</f>
        <v>เด็กชายธนกร  พึ่งรอด</v>
      </c>
      <c r="E6" s="6">
        <f>input1!E6</f>
        <v>1</v>
      </c>
      <c r="F6" s="27" t="str">
        <f t="shared" si="0"/>
        <v>ชาย</v>
      </c>
      <c r="G6" s="28">
        <f>input3!AF6</f>
        <v>9</v>
      </c>
      <c r="H6" s="97" t="str">
        <f t="shared" si="1"/>
        <v>ปกติ</v>
      </c>
      <c r="I6" s="100">
        <f>input3!AI6</f>
        <v>8</v>
      </c>
      <c r="J6" s="97" t="str">
        <f t="shared" si="2"/>
        <v>ปกติ</v>
      </c>
      <c r="K6" s="99">
        <f>input3!AM6</f>
        <v>9</v>
      </c>
      <c r="L6" s="97" t="str">
        <f t="shared" si="3"/>
        <v>ปกติ</v>
      </c>
      <c r="M6" s="100">
        <f>input3!AQ6</f>
        <v>9</v>
      </c>
      <c r="N6" s="97" t="str">
        <f t="shared" si="4"/>
        <v>ปกติ</v>
      </c>
      <c r="O6" s="99">
        <f>input3!AS6</f>
        <v>11</v>
      </c>
      <c r="P6" s="101" t="str">
        <f t="shared" si="5"/>
        <v>มีจุดแข็ง</v>
      </c>
      <c r="Q6" s="116">
        <f t="shared" si="6"/>
        <v>46</v>
      </c>
      <c r="R6" s="98">
        <f t="shared" si="7"/>
        <v>46</v>
      </c>
      <c r="S6" s="103" t="str">
        <f t="shared" si="8"/>
        <v>ปกติ</v>
      </c>
    </row>
    <row r="7" spans="1:19" s="13" customFormat="1" ht="18" customHeight="1" thickBot="1">
      <c r="A7" s="123" t="s">
        <v>60</v>
      </c>
      <c r="B7" s="124" t="str">
        <f>input1!B7</f>
        <v>3/4</v>
      </c>
      <c r="C7" s="4" t="str">
        <f>input1!C7</f>
        <v>07340</v>
      </c>
      <c r="D7" s="5" t="str">
        <f>input1!D7</f>
        <v>เด็กชายธันวา  เครือผือ</v>
      </c>
      <c r="E7" s="6">
        <f>input1!E7</f>
        <v>1</v>
      </c>
      <c r="F7" s="27" t="str">
        <f t="shared" si="0"/>
        <v>ชาย</v>
      </c>
      <c r="G7" s="28">
        <f>input3!AF7</f>
        <v>8</v>
      </c>
      <c r="H7" s="97" t="str">
        <f t="shared" si="1"/>
        <v>ปกติ</v>
      </c>
      <c r="I7" s="100">
        <f>input3!AI7</f>
        <v>6</v>
      </c>
      <c r="J7" s="97" t="str">
        <f t="shared" si="2"/>
        <v>ปกติ</v>
      </c>
      <c r="K7" s="99">
        <f>input3!AM7</f>
        <v>8</v>
      </c>
      <c r="L7" s="97" t="str">
        <f t="shared" si="3"/>
        <v>ปกติ</v>
      </c>
      <c r="M7" s="100">
        <f>input3!AQ7</f>
        <v>9</v>
      </c>
      <c r="N7" s="97" t="str">
        <f t="shared" si="4"/>
        <v>ปกติ</v>
      </c>
      <c r="O7" s="99">
        <f>input3!AS7</f>
        <v>12</v>
      </c>
      <c r="P7" s="101" t="str">
        <f t="shared" si="5"/>
        <v>มีจุดแข็ง</v>
      </c>
      <c r="Q7" s="116">
        <f t="shared" si="6"/>
        <v>43</v>
      </c>
      <c r="R7" s="98">
        <f t="shared" si="7"/>
        <v>43</v>
      </c>
      <c r="S7" s="103" t="str">
        <f t="shared" si="8"/>
        <v>ปกติ</v>
      </c>
    </row>
    <row r="8" spans="1:19" s="13" customFormat="1" ht="18" customHeight="1" thickBot="1">
      <c r="A8" s="123" t="s">
        <v>61</v>
      </c>
      <c r="B8" s="124" t="str">
        <f>input1!B8</f>
        <v>3/4</v>
      </c>
      <c r="C8" s="4" t="str">
        <f>input1!C8</f>
        <v>07341</v>
      </c>
      <c r="D8" s="5" t="str">
        <f>input1!D8</f>
        <v>เด็กชายบวรวิทย์  เอกบัว</v>
      </c>
      <c r="E8" s="6">
        <f>input1!E8</f>
        <v>1</v>
      </c>
      <c r="F8" s="27" t="str">
        <f t="shared" si="0"/>
        <v>ชาย</v>
      </c>
      <c r="G8" s="28">
        <f>input3!AF8</f>
        <v>8</v>
      </c>
      <c r="H8" s="97" t="str">
        <f t="shared" si="1"/>
        <v>ปกติ</v>
      </c>
      <c r="I8" s="100">
        <f>input3!AI8</f>
        <v>8</v>
      </c>
      <c r="J8" s="97" t="str">
        <f t="shared" si="2"/>
        <v>ปกติ</v>
      </c>
      <c r="K8" s="99">
        <f>input3!AM8</f>
        <v>8</v>
      </c>
      <c r="L8" s="97" t="str">
        <f t="shared" si="3"/>
        <v>ปกติ</v>
      </c>
      <c r="M8" s="100">
        <f>input3!AQ8</f>
        <v>7</v>
      </c>
      <c r="N8" s="97" t="str">
        <f t="shared" si="4"/>
        <v>ปกติ</v>
      </c>
      <c r="O8" s="99">
        <f>input3!AS8</f>
        <v>11</v>
      </c>
      <c r="P8" s="101" t="str">
        <f t="shared" si="5"/>
        <v>มีจุดแข็ง</v>
      </c>
      <c r="Q8" s="116">
        <f t="shared" si="6"/>
        <v>42</v>
      </c>
      <c r="R8" s="98">
        <f t="shared" si="7"/>
        <v>42</v>
      </c>
      <c r="S8" s="103" t="str">
        <f t="shared" si="8"/>
        <v>ปกติ</v>
      </c>
    </row>
    <row r="9" spans="1:19" s="13" customFormat="1" ht="18" customHeight="1" thickBot="1">
      <c r="A9" s="123" t="s">
        <v>62</v>
      </c>
      <c r="B9" s="124" t="str">
        <f>input1!B9</f>
        <v>3/4</v>
      </c>
      <c r="C9" s="4" t="str">
        <f>input1!C9</f>
        <v>07342</v>
      </c>
      <c r="D9" s="5" t="str">
        <f>input1!D9</f>
        <v>เด็กชายปิยะพงษ์  จันทร์หงส์ประภา</v>
      </c>
      <c r="E9" s="6">
        <f>input1!E9</f>
        <v>1</v>
      </c>
      <c r="F9" s="27" t="str">
        <f t="shared" si="0"/>
        <v>ชาย</v>
      </c>
      <c r="G9" s="28">
        <f>input3!AF9</f>
        <v>7</v>
      </c>
      <c r="H9" s="97" t="str">
        <f t="shared" si="1"/>
        <v>ปกติ</v>
      </c>
      <c r="I9" s="100">
        <f>input3!AI9</f>
        <v>6</v>
      </c>
      <c r="J9" s="97" t="str">
        <f t="shared" si="2"/>
        <v>ปกติ</v>
      </c>
      <c r="K9" s="99">
        <f>input3!AM9</f>
        <v>10</v>
      </c>
      <c r="L9" s="97" t="str">
        <f t="shared" si="3"/>
        <v>ปกติ</v>
      </c>
      <c r="M9" s="100">
        <f>input3!AQ9</f>
        <v>8</v>
      </c>
      <c r="N9" s="97" t="str">
        <f t="shared" si="4"/>
        <v>ปกติ</v>
      </c>
      <c r="O9" s="99">
        <f>input3!AS9</f>
        <v>10</v>
      </c>
      <c r="P9" s="101" t="str">
        <f t="shared" si="5"/>
        <v>ไม่มีจุดแข็ง</v>
      </c>
      <c r="Q9" s="116">
        <f t="shared" si="6"/>
        <v>41</v>
      </c>
      <c r="R9" s="98">
        <f t="shared" si="7"/>
        <v>41</v>
      </c>
      <c r="S9" s="103" t="str">
        <f t="shared" si="8"/>
        <v>ปกติ</v>
      </c>
    </row>
    <row r="10" spans="1:19" s="13" customFormat="1" ht="18" customHeight="1" thickBot="1">
      <c r="A10" s="123" t="s">
        <v>63</v>
      </c>
      <c r="B10" s="124" t="str">
        <f>input1!B10</f>
        <v>3/4</v>
      </c>
      <c r="C10" s="4" t="str">
        <f>input1!C10</f>
        <v>07343</v>
      </c>
      <c r="D10" s="5" t="str">
        <f>input1!D10</f>
        <v>เด็กชายปุรเชษฐ์  ชินวงค์</v>
      </c>
      <c r="E10" s="6">
        <f>input1!E10</f>
        <v>1</v>
      </c>
      <c r="F10" s="27" t="str">
        <f t="shared" si="0"/>
        <v>ชาย</v>
      </c>
      <c r="G10" s="28">
        <f>input3!AF10</f>
        <v>7</v>
      </c>
      <c r="H10" s="97" t="str">
        <f t="shared" si="1"/>
        <v>ปกติ</v>
      </c>
      <c r="I10" s="100">
        <f>input3!AI10</f>
        <v>6</v>
      </c>
      <c r="J10" s="97" t="str">
        <f t="shared" si="2"/>
        <v>ปกติ</v>
      </c>
      <c r="K10" s="99">
        <f>input3!AM10</f>
        <v>8</v>
      </c>
      <c r="L10" s="97" t="str">
        <f t="shared" si="3"/>
        <v>ปกติ</v>
      </c>
      <c r="M10" s="100">
        <f>input3!AQ10</f>
        <v>7</v>
      </c>
      <c r="N10" s="97" t="str">
        <f t="shared" si="4"/>
        <v>ปกติ</v>
      </c>
      <c r="O10" s="99">
        <f>input3!AS10</f>
        <v>11</v>
      </c>
      <c r="P10" s="101" t="str">
        <f t="shared" si="5"/>
        <v>มีจุดแข็ง</v>
      </c>
      <c r="Q10" s="116">
        <f t="shared" si="6"/>
        <v>39</v>
      </c>
      <c r="R10" s="98">
        <f t="shared" si="7"/>
        <v>39</v>
      </c>
      <c r="S10" s="103" t="str">
        <f t="shared" si="8"/>
        <v>ปกติ</v>
      </c>
    </row>
    <row r="11" spans="1:19" s="13" customFormat="1" ht="18" customHeight="1" thickBot="1">
      <c r="A11" s="123" t="s">
        <v>64</v>
      </c>
      <c r="B11" s="124" t="str">
        <f>input1!B11</f>
        <v>3/4</v>
      </c>
      <c r="C11" s="4" t="str">
        <f>input1!C11</f>
        <v>07344</v>
      </c>
      <c r="D11" s="5" t="str">
        <f>input1!D11</f>
        <v>เด็กชายพงศพล  อินตานนท์</v>
      </c>
      <c r="E11" s="6">
        <f>input1!E11</f>
        <v>1</v>
      </c>
      <c r="F11" s="27" t="str">
        <f t="shared" si="0"/>
        <v>ชาย</v>
      </c>
      <c r="G11" s="28">
        <f>input3!AF11</f>
        <v>8</v>
      </c>
      <c r="H11" s="97" t="str">
        <f t="shared" si="1"/>
        <v>ปกติ</v>
      </c>
      <c r="I11" s="100">
        <f>input3!AI11</f>
        <v>5</v>
      </c>
      <c r="J11" s="97" t="str">
        <f t="shared" si="2"/>
        <v>ปกติ</v>
      </c>
      <c r="K11" s="99">
        <f>input3!AM11</f>
        <v>6</v>
      </c>
      <c r="L11" s="97" t="str">
        <f t="shared" si="3"/>
        <v>ปกติ</v>
      </c>
      <c r="M11" s="100">
        <f>input3!AQ11</f>
        <v>8</v>
      </c>
      <c r="N11" s="97" t="str">
        <f t="shared" si="4"/>
        <v>ปกติ</v>
      </c>
      <c r="O11" s="99">
        <f>input3!AS11</f>
        <v>12</v>
      </c>
      <c r="P11" s="101" t="str">
        <f t="shared" si="5"/>
        <v>มีจุดแข็ง</v>
      </c>
      <c r="Q11" s="116">
        <f t="shared" si="6"/>
        <v>39</v>
      </c>
      <c r="R11" s="98">
        <f t="shared" si="7"/>
        <v>39</v>
      </c>
      <c r="S11" s="103" t="str">
        <f t="shared" si="8"/>
        <v>ปกติ</v>
      </c>
    </row>
    <row r="12" spans="1:19" s="13" customFormat="1" ht="18" customHeight="1" thickBot="1">
      <c r="A12" s="123" t="s">
        <v>65</v>
      </c>
      <c r="B12" s="124" t="str">
        <f>input1!B12</f>
        <v>3/4</v>
      </c>
      <c r="C12" s="4" t="str">
        <f>input1!C12</f>
        <v>07345</v>
      </c>
      <c r="D12" s="5" t="str">
        <f>input1!D12</f>
        <v>เด็กชายพรเทพ  เจริญกุล</v>
      </c>
      <c r="E12" s="6">
        <f>input1!E12</f>
        <v>1</v>
      </c>
      <c r="F12" s="27" t="str">
        <f t="shared" si="0"/>
        <v>ชาย</v>
      </c>
      <c r="G12" s="28">
        <f>input3!AF12</f>
        <v>7</v>
      </c>
      <c r="H12" s="97" t="str">
        <f t="shared" si="1"/>
        <v>ปกติ</v>
      </c>
      <c r="I12" s="100">
        <f>input3!AI12</f>
        <v>5</v>
      </c>
      <c r="J12" s="97" t="str">
        <f t="shared" si="2"/>
        <v>ปกติ</v>
      </c>
      <c r="K12" s="99">
        <f>input3!AM12</f>
        <v>9</v>
      </c>
      <c r="L12" s="97" t="str">
        <f t="shared" si="3"/>
        <v>ปกติ</v>
      </c>
      <c r="M12" s="100">
        <f>input3!AQ12</f>
        <v>7</v>
      </c>
      <c r="N12" s="97" t="str">
        <f t="shared" si="4"/>
        <v>ปกติ</v>
      </c>
      <c r="O12" s="99">
        <f>input3!AS12</f>
        <v>10</v>
      </c>
      <c r="P12" s="101" t="str">
        <f t="shared" si="5"/>
        <v>ไม่มีจุดแข็ง</v>
      </c>
      <c r="Q12" s="116">
        <f t="shared" si="6"/>
        <v>38</v>
      </c>
      <c r="R12" s="98">
        <f t="shared" si="7"/>
        <v>38</v>
      </c>
      <c r="S12" s="103" t="str">
        <f t="shared" si="8"/>
        <v>ปกติ</v>
      </c>
    </row>
    <row r="13" spans="1:19" s="13" customFormat="1" ht="18" customHeight="1" thickBot="1">
      <c r="A13" s="123" t="s">
        <v>66</v>
      </c>
      <c r="B13" s="124" t="str">
        <f>input1!B13</f>
        <v>3/4</v>
      </c>
      <c r="C13" s="4" t="str">
        <f>input1!C13</f>
        <v>07346</v>
      </c>
      <c r="D13" s="5" t="str">
        <f>input1!D13</f>
        <v>เด็กชายภัทรวัต  ดวงชื่น</v>
      </c>
      <c r="E13" s="6">
        <f>input1!E13</f>
        <v>1</v>
      </c>
      <c r="F13" s="27" t="str">
        <f t="shared" si="0"/>
        <v>ชาย</v>
      </c>
      <c r="G13" s="28">
        <f>input3!AF13</f>
        <v>14</v>
      </c>
      <c r="H13" s="97" t="str">
        <f t="shared" si="1"/>
        <v>เสี่ยง/มีปัญหา</v>
      </c>
      <c r="I13" s="100">
        <f>input3!AI13</f>
        <v>14</v>
      </c>
      <c r="J13" s="97" t="str">
        <f t="shared" si="2"/>
        <v>เสี่ยง/มีปัญหา</v>
      </c>
      <c r="K13" s="99">
        <f>input3!AM13</f>
        <v>10</v>
      </c>
      <c r="L13" s="97" t="str">
        <f t="shared" si="3"/>
        <v>ปกติ</v>
      </c>
      <c r="M13" s="100">
        <f>input3!AQ13</f>
        <v>11</v>
      </c>
      <c r="N13" s="97" t="str">
        <f t="shared" si="4"/>
        <v>เสี่ยง/มีปัญหา</v>
      </c>
      <c r="O13" s="99">
        <f>input3!AS13</f>
        <v>13</v>
      </c>
      <c r="P13" s="101" t="str">
        <f t="shared" si="5"/>
        <v>มีจุดแข็ง</v>
      </c>
      <c r="Q13" s="116">
        <f t="shared" si="6"/>
        <v>62</v>
      </c>
      <c r="R13" s="98">
        <f t="shared" si="7"/>
        <v>62</v>
      </c>
      <c r="S13" s="103" t="str">
        <f t="shared" si="8"/>
        <v>เสี่ยง/มีปัญหา</v>
      </c>
    </row>
    <row r="14" spans="1:19" s="13" customFormat="1" ht="18" customHeight="1" thickBot="1">
      <c r="A14" s="123" t="s">
        <v>67</v>
      </c>
      <c r="B14" s="124" t="str">
        <f>input1!B14</f>
        <v>3/4</v>
      </c>
      <c r="C14" s="4" t="str">
        <f>input1!C14</f>
        <v>07347</v>
      </c>
      <c r="D14" s="5" t="str">
        <f>input1!D14</f>
        <v>เด็กชายภานุภัทร  สวัสดิ์รักษา</v>
      </c>
      <c r="E14" s="6">
        <f>input1!E14</f>
        <v>1</v>
      </c>
      <c r="F14" s="27" t="str">
        <f t="shared" si="0"/>
        <v>ชาย</v>
      </c>
      <c r="G14" s="28">
        <f>input3!AF14</f>
        <v>8</v>
      </c>
      <c r="H14" s="97" t="str">
        <f t="shared" si="1"/>
        <v>ปกติ</v>
      </c>
      <c r="I14" s="100">
        <f>input3!AI14</f>
        <v>8</v>
      </c>
      <c r="J14" s="97" t="str">
        <f t="shared" si="2"/>
        <v>ปกติ</v>
      </c>
      <c r="K14" s="99">
        <f>input3!AM14</f>
        <v>13</v>
      </c>
      <c r="L14" s="97" t="str">
        <f t="shared" si="3"/>
        <v>เสี่ยง/มีปัญหา</v>
      </c>
      <c r="M14" s="100">
        <f>input3!AQ14</f>
        <v>10</v>
      </c>
      <c r="N14" s="97" t="str">
        <f t="shared" si="4"/>
        <v>เสี่ยง/มีปัญหา</v>
      </c>
      <c r="O14" s="99">
        <f>input3!AS14</f>
        <v>9</v>
      </c>
      <c r="P14" s="101" t="str">
        <f t="shared" si="5"/>
        <v>ไม่มีจุดแข็ง</v>
      </c>
      <c r="Q14" s="116">
        <f t="shared" si="6"/>
        <v>48</v>
      </c>
      <c r="R14" s="98">
        <f t="shared" si="7"/>
        <v>48</v>
      </c>
      <c r="S14" s="103" t="str">
        <f t="shared" si="8"/>
        <v>ปกติ</v>
      </c>
    </row>
    <row r="15" spans="1:19" s="13" customFormat="1" ht="18" customHeight="1" thickBot="1">
      <c r="A15" s="123" t="s">
        <v>68</v>
      </c>
      <c r="B15" s="124" t="str">
        <f>input1!B15</f>
        <v>3/4</v>
      </c>
      <c r="C15" s="4" t="str">
        <f>input1!C15</f>
        <v>07348</v>
      </c>
      <c r="D15" s="5" t="str">
        <f>input1!D15</f>
        <v>เด็กชายภูริภัทร  แสนโท</v>
      </c>
      <c r="E15" s="6">
        <f>input1!E15</f>
        <v>1</v>
      </c>
      <c r="F15" s="27" t="str">
        <f t="shared" si="0"/>
        <v>ชาย</v>
      </c>
      <c r="G15" s="28">
        <f>input3!AF15</f>
        <v>5</v>
      </c>
      <c r="H15" s="97" t="str">
        <f t="shared" si="1"/>
        <v>ปกติ</v>
      </c>
      <c r="I15" s="100">
        <f>input3!AI15</f>
        <v>6</v>
      </c>
      <c r="J15" s="97" t="str">
        <f t="shared" si="2"/>
        <v>ปกติ</v>
      </c>
      <c r="K15" s="99">
        <f>input3!AM15</f>
        <v>8</v>
      </c>
      <c r="L15" s="97" t="str">
        <f t="shared" si="3"/>
        <v>ปกติ</v>
      </c>
      <c r="M15" s="100">
        <f>input3!AQ15</f>
        <v>8</v>
      </c>
      <c r="N15" s="97" t="str">
        <f t="shared" si="4"/>
        <v>ปกติ</v>
      </c>
      <c r="O15" s="99">
        <f>input3!AS15</f>
        <v>12</v>
      </c>
      <c r="P15" s="101" t="str">
        <f t="shared" si="5"/>
        <v>มีจุดแข็ง</v>
      </c>
      <c r="Q15" s="116">
        <f t="shared" si="6"/>
        <v>39</v>
      </c>
      <c r="R15" s="98">
        <f t="shared" si="7"/>
        <v>39</v>
      </c>
      <c r="S15" s="103" t="str">
        <f t="shared" si="8"/>
        <v>ปกติ</v>
      </c>
    </row>
    <row r="16" spans="1:19" s="13" customFormat="1" ht="18" customHeight="1">
      <c r="A16" s="123" t="s">
        <v>69</v>
      </c>
      <c r="B16" s="124" t="str">
        <f>input1!B16</f>
        <v>3/4</v>
      </c>
      <c r="C16" s="4" t="str">
        <f>input1!C16</f>
        <v>07350</v>
      </c>
      <c r="D16" s="5" t="str">
        <f>input1!D16</f>
        <v>เด็กชายศรราม  แซ่จี</v>
      </c>
      <c r="E16" s="6">
        <f>input1!E16</f>
        <v>1</v>
      </c>
      <c r="F16" s="27" t="str">
        <f t="shared" si="0"/>
        <v>ชาย</v>
      </c>
      <c r="G16" s="28">
        <f>input3!AF16</f>
        <v>8</v>
      </c>
      <c r="H16" s="97" t="str">
        <f t="shared" si="1"/>
        <v>ปกติ</v>
      </c>
      <c r="I16" s="100">
        <f>input3!AI16</f>
        <v>6</v>
      </c>
      <c r="J16" s="97" t="str">
        <f t="shared" si="2"/>
        <v>ปกติ</v>
      </c>
      <c r="K16" s="99">
        <f>input3!AM16</f>
        <v>11</v>
      </c>
      <c r="L16" s="97" t="str">
        <f t="shared" si="3"/>
        <v>เสี่ยง/มีปัญหา</v>
      </c>
      <c r="M16" s="100">
        <f>input3!AQ16</f>
        <v>12</v>
      </c>
      <c r="N16" s="97" t="str">
        <f t="shared" si="4"/>
        <v>เสี่ยง/มีปัญหา</v>
      </c>
      <c r="O16" s="99">
        <f>input3!AS16</f>
        <v>14</v>
      </c>
      <c r="P16" s="101" t="str">
        <f t="shared" si="5"/>
        <v>มีจุดแข็ง</v>
      </c>
      <c r="Q16" s="116">
        <f t="shared" si="6"/>
        <v>51</v>
      </c>
      <c r="R16" s="98">
        <f t="shared" si="7"/>
        <v>51</v>
      </c>
      <c r="S16" s="103" t="str">
        <f t="shared" si="8"/>
        <v>เสี่ยง/มีปัญหา</v>
      </c>
    </row>
    <row r="17" spans="1:19" s="13" customFormat="1" ht="18" customHeight="1">
      <c r="A17" s="123" t="s">
        <v>70</v>
      </c>
      <c r="B17" s="124" t="str">
        <f>input1!B17</f>
        <v>3/4</v>
      </c>
      <c r="C17" s="4" t="str">
        <f>input1!C17</f>
        <v>07351</v>
      </c>
      <c r="D17" s="5" t="str">
        <f>input1!D17</f>
        <v>เด็กชายศิววงศ์  เสริมสวัสดิ์กุล</v>
      </c>
      <c r="E17" s="6">
        <f>input1!E17</f>
        <v>1</v>
      </c>
      <c r="F17" s="29" t="str">
        <f aca="true" t="shared" si="9" ref="F17:F36">IF(E17=1,"ชาย",IF(E17=2,"หญิง","-"))</f>
        <v>ชาย</v>
      </c>
      <c r="G17" s="30">
        <f>input3!AF5</f>
        <v>6</v>
      </c>
      <c r="H17" s="97" t="str">
        <f aca="true" t="shared" si="10" ref="H17:H36">IF(G17&gt;10,"เสี่ยง/มีปัญหา","ปกติ")</f>
        <v>ปกติ</v>
      </c>
      <c r="I17" s="106">
        <f>input3!AI5</f>
        <v>6</v>
      </c>
      <c r="J17" s="97" t="str">
        <f aca="true" t="shared" si="11" ref="J17:J36">IF(I17&gt;9,"เสี่ยง/มีปัญหา","ปกติ")</f>
        <v>ปกติ</v>
      </c>
      <c r="K17" s="105">
        <f>input3!AM5</f>
        <v>10</v>
      </c>
      <c r="L17" s="97" t="str">
        <f aca="true" t="shared" si="12" ref="L17:L36">IF(K17&gt;10,"เสี่ยง/มีปัญหา","ปกติ")</f>
        <v>ปกติ</v>
      </c>
      <c r="M17" s="106">
        <f>input3!AQ5</f>
        <v>7</v>
      </c>
      <c r="N17" s="97" t="str">
        <f aca="true" t="shared" si="13" ref="N17:N36">IF(M17&gt;9,"เสี่ยง/มีปัญหา","ปกติ")</f>
        <v>ปกติ</v>
      </c>
      <c r="O17" s="105">
        <f>input3!AS5</f>
        <v>9</v>
      </c>
      <c r="P17" s="101" t="str">
        <f aca="true" t="shared" si="14" ref="P17:P36">IF(O17&gt;10,"มีจุดแข็ง","ไม่มีจุดแข็ง")</f>
        <v>ไม่มีจุดแข็ง</v>
      </c>
      <c r="Q17" s="117">
        <f aca="true" t="shared" si="15" ref="Q17:Q36">G17+I17+K17+M17+O17</f>
        <v>38</v>
      </c>
      <c r="R17" s="104">
        <f aca="true" t="shared" si="16" ref="R17:R36">IF(Q17&lt;1,"-",Q17)</f>
        <v>38</v>
      </c>
      <c r="S17" s="103" t="str">
        <f aca="true" t="shared" si="17" ref="S17:S36">IF(R17&gt;48,"เสี่ยง/มีปัญหา","ปกติ")</f>
        <v>ปกติ</v>
      </c>
    </row>
    <row r="18" spans="1:19" s="13" customFormat="1" ht="18" customHeight="1">
      <c r="A18" s="123" t="s">
        <v>71</v>
      </c>
      <c r="B18" s="124" t="str">
        <f>input1!B18</f>
        <v>3/4</v>
      </c>
      <c r="C18" s="4" t="str">
        <f>input1!C18</f>
        <v>07352</v>
      </c>
      <c r="D18" s="5" t="str">
        <f>input1!D18</f>
        <v>เด็กชายสัมภาพ  พระเกตุ</v>
      </c>
      <c r="E18" s="6">
        <f>input1!E18</f>
        <v>1</v>
      </c>
      <c r="F18" s="29" t="str">
        <f t="shared" si="9"/>
        <v>ชาย</v>
      </c>
      <c r="G18" s="28">
        <f>input3!AF6</f>
        <v>9</v>
      </c>
      <c r="H18" s="97" t="str">
        <f t="shared" si="10"/>
        <v>ปกติ</v>
      </c>
      <c r="I18" s="100">
        <f>input3!AI6</f>
        <v>8</v>
      </c>
      <c r="J18" s="97" t="str">
        <f t="shared" si="11"/>
        <v>ปกติ</v>
      </c>
      <c r="K18" s="99">
        <f>input3!AM6</f>
        <v>9</v>
      </c>
      <c r="L18" s="97" t="str">
        <f t="shared" si="12"/>
        <v>ปกติ</v>
      </c>
      <c r="M18" s="100">
        <f>input3!AQ6</f>
        <v>9</v>
      </c>
      <c r="N18" s="97" t="str">
        <f t="shared" si="13"/>
        <v>ปกติ</v>
      </c>
      <c r="O18" s="99">
        <f>input3!AS6</f>
        <v>11</v>
      </c>
      <c r="P18" s="101" t="str">
        <f t="shared" si="14"/>
        <v>มีจุดแข็ง</v>
      </c>
      <c r="Q18" s="117">
        <f t="shared" si="15"/>
        <v>46</v>
      </c>
      <c r="R18" s="104">
        <f t="shared" si="16"/>
        <v>46</v>
      </c>
      <c r="S18" s="103" t="str">
        <f t="shared" si="17"/>
        <v>ปกติ</v>
      </c>
    </row>
    <row r="19" spans="1:19" s="13" customFormat="1" ht="18" customHeight="1">
      <c r="A19" s="123" t="s">
        <v>72</v>
      </c>
      <c r="B19" s="124" t="str">
        <f>input1!B19</f>
        <v>3/4</v>
      </c>
      <c r="C19" s="4" t="str">
        <f>input1!C19</f>
        <v>07353</v>
      </c>
      <c r="D19" s="5" t="str">
        <f>input1!D19</f>
        <v>เด็กชายสุขเกษม  พวงประดับ</v>
      </c>
      <c r="E19" s="6">
        <f>input1!E19</f>
        <v>1</v>
      </c>
      <c r="F19" s="29" t="str">
        <f t="shared" si="9"/>
        <v>ชาย</v>
      </c>
      <c r="G19" s="30">
        <f>input3!AF7</f>
        <v>8</v>
      </c>
      <c r="H19" s="97" t="str">
        <f t="shared" si="10"/>
        <v>ปกติ</v>
      </c>
      <c r="I19" s="106">
        <f>input3!AI7</f>
        <v>6</v>
      </c>
      <c r="J19" s="97" t="str">
        <f t="shared" si="11"/>
        <v>ปกติ</v>
      </c>
      <c r="K19" s="105">
        <f>input3!AM7</f>
        <v>8</v>
      </c>
      <c r="L19" s="97" t="str">
        <f t="shared" si="12"/>
        <v>ปกติ</v>
      </c>
      <c r="M19" s="106">
        <f>input3!AQ7</f>
        <v>9</v>
      </c>
      <c r="N19" s="97" t="str">
        <f t="shared" si="13"/>
        <v>ปกติ</v>
      </c>
      <c r="O19" s="105">
        <f>input3!AS7</f>
        <v>12</v>
      </c>
      <c r="P19" s="101" t="str">
        <f t="shared" si="14"/>
        <v>มีจุดแข็ง</v>
      </c>
      <c r="Q19" s="117">
        <f t="shared" si="15"/>
        <v>43</v>
      </c>
      <c r="R19" s="104">
        <f t="shared" si="16"/>
        <v>43</v>
      </c>
      <c r="S19" s="103" t="str">
        <f t="shared" si="17"/>
        <v>ปกติ</v>
      </c>
    </row>
    <row r="20" spans="1:19" s="13" customFormat="1" ht="18" customHeight="1" thickBot="1">
      <c r="A20" s="123" t="s">
        <v>22</v>
      </c>
      <c r="B20" s="125" t="str">
        <f>input1!B20</f>
        <v>3/4</v>
      </c>
      <c r="C20" s="20" t="str">
        <f>input1!C20</f>
        <v>07354</v>
      </c>
      <c r="D20" s="21" t="str">
        <f>input1!D20</f>
        <v>เด็กชายสุรเชษฐ์  ขุนพิลึก</v>
      </c>
      <c r="E20" s="22">
        <f>input1!E20</f>
        <v>1</v>
      </c>
      <c r="F20" s="31" t="str">
        <f t="shared" si="9"/>
        <v>ชาย</v>
      </c>
      <c r="G20" s="32">
        <f>input3!AF8</f>
        <v>8</v>
      </c>
      <c r="H20" s="112" t="str">
        <f t="shared" si="10"/>
        <v>ปกติ</v>
      </c>
      <c r="I20" s="110">
        <f>input3!AI8</f>
        <v>8</v>
      </c>
      <c r="J20" s="112" t="str">
        <f t="shared" si="11"/>
        <v>ปกติ</v>
      </c>
      <c r="K20" s="109">
        <f>input3!AM8</f>
        <v>8</v>
      </c>
      <c r="L20" s="112" t="str">
        <f t="shared" si="12"/>
        <v>ปกติ</v>
      </c>
      <c r="M20" s="110">
        <f>input3!AQ8</f>
        <v>7</v>
      </c>
      <c r="N20" s="112" t="str">
        <f t="shared" si="13"/>
        <v>ปกติ</v>
      </c>
      <c r="O20" s="109">
        <f>input3!AS8</f>
        <v>11</v>
      </c>
      <c r="P20" s="113" t="str">
        <f t="shared" si="14"/>
        <v>มีจุดแข็ง</v>
      </c>
      <c r="Q20" s="118">
        <f t="shared" si="15"/>
        <v>42</v>
      </c>
      <c r="R20" s="108">
        <f t="shared" si="16"/>
        <v>42</v>
      </c>
      <c r="S20" s="114" t="str">
        <f t="shared" si="17"/>
        <v>ปกติ</v>
      </c>
    </row>
    <row r="21" spans="1:19" s="13" customFormat="1" ht="18" customHeight="1">
      <c r="A21" s="123" t="s">
        <v>23</v>
      </c>
      <c r="B21" s="124" t="str">
        <f>input1!B21</f>
        <v>3/4</v>
      </c>
      <c r="C21" s="4" t="str">
        <f>input1!C21</f>
        <v>07355</v>
      </c>
      <c r="D21" s="5" t="str">
        <f>input1!D21</f>
        <v>เด็กชายสุรพัศ  ประมูล</v>
      </c>
      <c r="E21" s="6">
        <f>input1!E21</f>
        <v>1</v>
      </c>
      <c r="F21" s="33" t="str">
        <f t="shared" si="9"/>
        <v>ชาย</v>
      </c>
      <c r="G21" s="28">
        <f>input3!AF9</f>
        <v>7</v>
      </c>
      <c r="H21" s="97" t="str">
        <f t="shared" si="10"/>
        <v>ปกติ</v>
      </c>
      <c r="I21" s="100">
        <f>input3!AI9</f>
        <v>6</v>
      </c>
      <c r="J21" s="97" t="str">
        <f t="shared" si="11"/>
        <v>ปกติ</v>
      </c>
      <c r="K21" s="99">
        <f>input3!AM9</f>
        <v>10</v>
      </c>
      <c r="L21" s="97" t="str">
        <f t="shared" si="12"/>
        <v>ปกติ</v>
      </c>
      <c r="M21" s="100">
        <f>input3!AQ9</f>
        <v>8</v>
      </c>
      <c r="N21" s="97" t="str">
        <f t="shared" si="13"/>
        <v>ปกติ</v>
      </c>
      <c r="O21" s="99">
        <f>input3!AS9</f>
        <v>10</v>
      </c>
      <c r="P21" s="101" t="str">
        <f t="shared" si="14"/>
        <v>ไม่มีจุดแข็ง</v>
      </c>
      <c r="Q21" s="116">
        <f t="shared" si="15"/>
        <v>41</v>
      </c>
      <c r="R21" s="98">
        <f t="shared" si="16"/>
        <v>41</v>
      </c>
      <c r="S21" s="103" t="str">
        <f t="shared" si="17"/>
        <v>ปกติ</v>
      </c>
    </row>
    <row r="22" spans="1:19" s="13" customFormat="1" ht="18" customHeight="1">
      <c r="A22" s="123" t="s">
        <v>24</v>
      </c>
      <c r="B22" s="124" t="str">
        <f>input1!B22</f>
        <v>3/4</v>
      </c>
      <c r="C22" s="4" t="str">
        <f>input1!C22</f>
        <v>07356</v>
      </c>
      <c r="D22" s="5" t="str">
        <f>input1!D22</f>
        <v>เด็กชายอดิสรณ์  จานลาน</v>
      </c>
      <c r="E22" s="6">
        <f>input1!E22</f>
        <v>1</v>
      </c>
      <c r="F22" s="29" t="str">
        <f t="shared" si="9"/>
        <v>ชาย</v>
      </c>
      <c r="G22" s="28">
        <f>input3!AF10</f>
        <v>7</v>
      </c>
      <c r="H22" s="97" t="str">
        <f t="shared" si="10"/>
        <v>ปกติ</v>
      </c>
      <c r="I22" s="100">
        <f>input3!AI10</f>
        <v>6</v>
      </c>
      <c r="J22" s="97" t="str">
        <f t="shared" si="11"/>
        <v>ปกติ</v>
      </c>
      <c r="K22" s="99">
        <f>input3!AM10</f>
        <v>8</v>
      </c>
      <c r="L22" s="97" t="str">
        <f t="shared" si="12"/>
        <v>ปกติ</v>
      </c>
      <c r="M22" s="100">
        <f>input3!AQ10</f>
        <v>7</v>
      </c>
      <c r="N22" s="97" t="str">
        <f t="shared" si="13"/>
        <v>ปกติ</v>
      </c>
      <c r="O22" s="99">
        <f>input3!AS10</f>
        <v>11</v>
      </c>
      <c r="P22" s="101" t="str">
        <f t="shared" si="14"/>
        <v>มีจุดแข็ง</v>
      </c>
      <c r="Q22" s="117">
        <f t="shared" si="15"/>
        <v>39</v>
      </c>
      <c r="R22" s="104">
        <f t="shared" si="16"/>
        <v>39</v>
      </c>
      <c r="S22" s="103" t="str">
        <f t="shared" si="17"/>
        <v>ปกติ</v>
      </c>
    </row>
    <row r="23" spans="1:19" s="13" customFormat="1" ht="18" customHeight="1">
      <c r="A23" s="123" t="s">
        <v>49</v>
      </c>
      <c r="B23" s="124" t="str">
        <f>input1!B23</f>
        <v>3/4</v>
      </c>
      <c r="C23" s="4" t="str">
        <f>input1!C23</f>
        <v>07359</v>
      </c>
      <c r="D23" s="5" t="str">
        <f>input1!D23</f>
        <v>เด็กชายอโนชา  โพธิ์หวี</v>
      </c>
      <c r="E23" s="6">
        <f>input1!E23</f>
        <v>1</v>
      </c>
      <c r="F23" s="29" t="str">
        <f t="shared" si="9"/>
        <v>ชาย</v>
      </c>
      <c r="G23" s="28">
        <f>input3!AF12</f>
        <v>7</v>
      </c>
      <c r="H23" s="97" t="str">
        <f t="shared" si="10"/>
        <v>ปกติ</v>
      </c>
      <c r="I23" s="100">
        <f>input3!AI12</f>
        <v>5</v>
      </c>
      <c r="J23" s="97" t="str">
        <f t="shared" si="11"/>
        <v>ปกติ</v>
      </c>
      <c r="K23" s="99">
        <f>input3!AM12</f>
        <v>9</v>
      </c>
      <c r="L23" s="97" t="str">
        <f t="shared" si="12"/>
        <v>ปกติ</v>
      </c>
      <c r="M23" s="100">
        <f>input3!AQ12</f>
        <v>7</v>
      </c>
      <c r="N23" s="97" t="str">
        <f t="shared" si="13"/>
        <v>ปกติ</v>
      </c>
      <c r="O23" s="99">
        <f>input3!AS12</f>
        <v>10</v>
      </c>
      <c r="P23" s="101" t="str">
        <f t="shared" si="14"/>
        <v>ไม่มีจุดแข็ง</v>
      </c>
      <c r="Q23" s="117">
        <f t="shared" si="15"/>
        <v>38</v>
      </c>
      <c r="R23" s="104">
        <f t="shared" si="16"/>
        <v>38</v>
      </c>
      <c r="S23" s="103" t="str">
        <f t="shared" si="17"/>
        <v>ปกติ</v>
      </c>
    </row>
    <row r="24" spans="1:19" s="13" customFormat="1" ht="18" customHeight="1">
      <c r="A24" s="123" t="s">
        <v>50</v>
      </c>
      <c r="B24" s="124" t="str">
        <f>input1!B24</f>
        <v>3/4</v>
      </c>
      <c r="C24" s="4" t="str">
        <f>input1!C24</f>
        <v>07468</v>
      </c>
      <c r="D24" s="5" t="str">
        <f>input1!D24</f>
        <v>เด็กชายธนภูมิ  นุ่มมาก</v>
      </c>
      <c r="E24" s="6">
        <f>input1!E24</f>
        <v>1</v>
      </c>
      <c r="F24" s="29" t="str">
        <f>IF(E24=1,"ชาย",IF(E24=2,"หญิง","-"))</f>
        <v>ชาย</v>
      </c>
      <c r="G24" s="28">
        <f>input3!AF13</f>
        <v>14</v>
      </c>
      <c r="H24" s="97" t="str">
        <f>IF(G24&gt;10,"เสี่ยง/มีปัญหา","ปกติ")</f>
        <v>เสี่ยง/มีปัญหา</v>
      </c>
      <c r="I24" s="100">
        <f>input3!AI13</f>
        <v>14</v>
      </c>
      <c r="J24" s="97" t="str">
        <f>IF(I24&gt;9,"เสี่ยง/มีปัญหา","ปกติ")</f>
        <v>เสี่ยง/มีปัญหา</v>
      </c>
      <c r="K24" s="99">
        <f>input3!AM13</f>
        <v>10</v>
      </c>
      <c r="L24" s="97" t="str">
        <f>IF(K24&gt;10,"เสี่ยง/มีปัญหา","ปกติ")</f>
        <v>ปกติ</v>
      </c>
      <c r="M24" s="100">
        <f>input3!AQ13</f>
        <v>11</v>
      </c>
      <c r="N24" s="97" t="str">
        <f>IF(M24&gt;9,"เสี่ยง/มีปัญหา","ปกติ")</f>
        <v>เสี่ยง/มีปัญหา</v>
      </c>
      <c r="O24" s="99">
        <f>input3!AS13</f>
        <v>13</v>
      </c>
      <c r="P24" s="101" t="str">
        <f>IF(O24&gt;10,"มีจุดแข็ง","ไม่มีจุดแข็ง")</f>
        <v>มีจุดแข็ง</v>
      </c>
      <c r="Q24" s="117">
        <f>G24+I24+K24+M24+O24</f>
        <v>62</v>
      </c>
      <c r="R24" s="104">
        <f>IF(Q24&lt;1,"-",Q24)</f>
        <v>62</v>
      </c>
      <c r="S24" s="103" t="str">
        <f>IF(R24&gt;48,"เสี่ยง/มีปัญหา","ปกติ")</f>
        <v>เสี่ยง/มีปัญหา</v>
      </c>
    </row>
    <row r="25" spans="1:19" s="13" customFormat="1" ht="18" customHeight="1">
      <c r="A25" s="123" t="s">
        <v>51</v>
      </c>
      <c r="B25" s="124" t="str">
        <f>input1!B24</f>
        <v>3/4</v>
      </c>
      <c r="C25" s="4" t="str">
        <f>input1!C24</f>
        <v>07468</v>
      </c>
      <c r="D25" s="5" t="str">
        <f>input1!D25</f>
        <v>เด็กชายทิวากร  พูลเขตรกรณ์</v>
      </c>
      <c r="E25" s="6">
        <f>input1!E24</f>
        <v>1</v>
      </c>
      <c r="F25" s="33" t="str">
        <f t="shared" si="9"/>
        <v>ชาย</v>
      </c>
      <c r="G25" s="28">
        <f>input3!AF14</f>
        <v>8</v>
      </c>
      <c r="H25" s="97" t="str">
        <f t="shared" si="10"/>
        <v>ปกติ</v>
      </c>
      <c r="I25" s="100">
        <f>input3!AI14</f>
        <v>8</v>
      </c>
      <c r="J25" s="97" t="str">
        <f t="shared" si="11"/>
        <v>ปกติ</v>
      </c>
      <c r="K25" s="99">
        <f>input3!AM14</f>
        <v>13</v>
      </c>
      <c r="L25" s="97" t="str">
        <f t="shared" si="12"/>
        <v>เสี่ยง/มีปัญหา</v>
      </c>
      <c r="M25" s="100">
        <f>input3!AQ14</f>
        <v>10</v>
      </c>
      <c r="N25" s="97" t="str">
        <f t="shared" si="13"/>
        <v>เสี่ยง/มีปัญหา</v>
      </c>
      <c r="O25" s="99">
        <f>input3!AS14</f>
        <v>9</v>
      </c>
      <c r="P25" s="101" t="str">
        <f t="shared" si="14"/>
        <v>ไม่มีจุดแข็ง</v>
      </c>
      <c r="Q25" s="116">
        <f t="shared" si="15"/>
        <v>48</v>
      </c>
      <c r="R25" s="98">
        <f t="shared" si="16"/>
        <v>48</v>
      </c>
      <c r="S25" s="103" t="str">
        <f t="shared" si="17"/>
        <v>ปกติ</v>
      </c>
    </row>
    <row r="26" spans="1:19" s="13" customFormat="1" ht="18" customHeight="1">
      <c r="A26" s="123" t="s">
        <v>52</v>
      </c>
      <c r="B26" s="124" t="str">
        <f>input1!B26</f>
        <v>3/4</v>
      </c>
      <c r="C26" s="4" t="str">
        <f>input1!C26</f>
        <v>07361</v>
      </c>
      <c r="D26" s="5" t="str">
        <f>input1!D26</f>
        <v>เด็กหญิงกัลยา  มุจรินทร์</v>
      </c>
      <c r="E26" s="6">
        <f>input1!E26</f>
        <v>2</v>
      </c>
      <c r="F26" s="29" t="str">
        <f t="shared" si="9"/>
        <v>หญิง</v>
      </c>
      <c r="G26" s="30">
        <f>input3!AF15</f>
        <v>5</v>
      </c>
      <c r="H26" s="97" t="str">
        <f t="shared" si="10"/>
        <v>ปกติ</v>
      </c>
      <c r="I26" s="106">
        <f>input3!AI15</f>
        <v>6</v>
      </c>
      <c r="J26" s="97" t="str">
        <f t="shared" si="11"/>
        <v>ปกติ</v>
      </c>
      <c r="K26" s="105">
        <f>input3!AM15</f>
        <v>8</v>
      </c>
      <c r="L26" s="97" t="str">
        <f t="shared" si="12"/>
        <v>ปกติ</v>
      </c>
      <c r="M26" s="106">
        <f>input3!AQ15</f>
        <v>8</v>
      </c>
      <c r="N26" s="97" t="str">
        <f t="shared" si="13"/>
        <v>ปกติ</v>
      </c>
      <c r="O26" s="105">
        <f>input3!AS15</f>
        <v>12</v>
      </c>
      <c r="P26" s="101" t="str">
        <f t="shared" si="14"/>
        <v>มีจุดแข็ง</v>
      </c>
      <c r="Q26" s="117">
        <f t="shared" si="15"/>
        <v>39</v>
      </c>
      <c r="R26" s="104">
        <f t="shared" si="16"/>
        <v>39</v>
      </c>
      <c r="S26" s="103" t="str">
        <f t="shared" si="17"/>
        <v>ปกติ</v>
      </c>
    </row>
    <row r="27" spans="1:19" s="13" customFormat="1" ht="18" customHeight="1">
      <c r="A27" s="123" t="s">
        <v>0</v>
      </c>
      <c r="B27" s="124" t="str">
        <f>input1!B27</f>
        <v>3/4</v>
      </c>
      <c r="C27" s="4" t="str">
        <f>input1!C27</f>
        <v>07362</v>
      </c>
      <c r="D27" s="5" t="str">
        <f>input1!D27</f>
        <v>เด็กหญิงจิดาภา  ตาลประไพ</v>
      </c>
      <c r="E27" s="6">
        <f>input1!E27</f>
        <v>2</v>
      </c>
      <c r="F27" s="29" t="str">
        <f>IF(E27=1,"ชาย",IF(E27=2,"หญิง","-"))</f>
        <v>หญิง</v>
      </c>
      <c r="G27" s="30">
        <f>input3!AF16</f>
        <v>8</v>
      </c>
      <c r="H27" s="97" t="str">
        <f>IF(G27&gt;10,"เสี่ยง/มีปัญหา","ปกติ")</f>
        <v>ปกติ</v>
      </c>
      <c r="I27" s="106">
        <f>input3!AI16</f>
        <v>6</v>
      </c>
      <c r="J27" s="97" t="str">
        <f>IF(I27&gt;9,"เสี่ยง/มีปัญหา","ปกติ")</f>
        <v>ปกติ</v>
      </c>
      <c r="K27" s="105">
        <f>input3!AM16</f>
        <v>11</v>
      </c>
      <c r="L27" s="97" t="str">
        <f>IF(K27&gt;10,"เสี่ยง/มีปัญหา","ปกติ")</f>
        <v>เสี่ยง/มีปัญหา</v>
      </c>
      <c r="M27" s="106">
        <f>input3!AQ16</f>
        <v>12</v>
      </c>
      <c r="N27" s="97" t="str">
        <f>IF(M27&gt;9,"เสี่ยง/มีปัญหา","ปกติ")</f>
        <v>เสี่ยง/มีปัญหา</v>
      </c>
      <c r="O27" s="105">
        <f>input3!AS16</f>
        <v>14</v>
      </c>
      <c r="P27" s="101" t="str">
        <f>IF(O27&gt;10,"มีจุดแข็ง","ไม่มีจุดแข็ง")</f>
        <v>มีจุดแข็ง</v>
      </c>
      <c r="Q27" s="117">
        <f>G27+I27+K27+M27+O27</f>
        <v>51</v>
      </c>
      <c r="R27" s="104">
        <f>IF(Q27&lt;1,"-",Q27)</f>
        <v>51</v>
      </c>
      <c r="S27" s="103" t="str">
        <f>IF(R27&gt;48,"เสี่ยง/มีปัญหา","ปกติ")</f>
        <v>เสี่ยง/มีปัญหา</v>
      </c>
    </row>
    <row r="28" spans="1:19" s="13" customFormat="1" ht="18" customHeight="1">
      <c r="A28" s="123" t="s">
        <v>1</v>
      </c>
      <c r="B28" s="124" t="str">
        <f>input1!B28</f>
        <v>3/4</v>
      </c>
      <c r="C28" s="4" t="str">
        <f>input1!C28</f>
        <v>07363</v>
      </c>
      <c r="D28" s="5" t="str">
        <f>input1!D28</f>
        <v>เด็กหญิงชุติมา  บุญประคม</v>
      </c>
      <c r="E28" s="6">
        <f>input1!E28</f>
        <v>2</v>
      </c>
      <c r="F28" s="29" t="str">
        <f t="shared" si="9"/>
        <v>หญิง</v>
      </c>
      <c r="G28" s="30">
        <f>input3!AF16</f>
        <v>8</v>
      </c>
      <c r="H28" s="97" t="str">
        <f t="shared" si="10"/>
        <v>ปกติ</v>
      </c>
      <c r="I28" s="106">
        <f>input3!AI16</f>
        <v>6</v>
      </c>
      <c r="J28" s="97" t="str">
        <f t="shared" si="11"/>
        <v>ปกติ</v>
      </c>
      <c r="K28" s="105">
        <f>input3!AM16</f>
        <v>11</v>
      </c>
      <c r="L28" s="97" t="str">
        <f t="shared" si="12"/>
        <v>เสี่ยง/มีปัญหา</v>
      </c>
      <c r="M28" s="106">
        <f>input3!AQ16</f>
        <v>12</v>
      </c>
      <c r="N28" s="97" t="str">
        <f t="shared" si="13"/>
        <v>เสี่ยง/มีปัญหา</v>
      </c>
      <c r="O28" s="105">
        <f>input3!AS16</f>
        <v>14</v>
      </c>
      <c r="P28" s="101" t="str">
        <f t="shared" si="14"/>
        <v>มีจุดแข็ง</v>
      </c>
      <c r="Q28" s="117">
        <f t="shared" si="15"/>
        <v>51</v>
      </c>
      <c r="R28" s="104">
        <f t="shared" si="16"/>
        <v>51</v>
      </c>
      <c r="S28" s="103" t="str">
        <f t="shared" si="17"/>
        <v>เสี่ยง/มีปัญหา</v>
      </c>
    </row>
    <row r="29" spans="1:19" s="13" customFormat="1" ht="18" customHeight="1" thickBot="1">
      <c r="A29" s="123" t="s">
        <v>2</v>
      </c>
      <c r="B29" s="125" t="str">
        <f>input1!B29</f>
        <v>3/4</v>
      </c>
      <c r="C29" s="20" t="str">
        <f>input1!C29</f>
        <v>07364</v>
      </c>
      <c r="D29" s="21" t="str">
        <f>input1!D29</f>
        <v>เด็กหญิงนัทชา  แสงเงิน</v>
      </c>
      <c r="E29" s="22">
        <f>input1!E29</f>
        <v>2</v>
      </c>
      <c r="F29" s="31" t="str">
        <f t="shared" si="9"/>
        <v>หญิง</v>
      </c>
      <c r="G29" s="32">
        <f>input3!AF17</f>
        <v>5</v>
      </c>
      <c r="H29" s="112" t="str">
        <f t="shared" si="10"/>
        <v>ปกติ</v>
      </c>
      <c r="I29" s="110">
        <f>input3!AI17</f>
        <v>6</v>
      </c>
      <c r="J29" s="112" t="str">
        <f t="shared" si="11"/>
        <v>ปกติ</v>
      </c>
      <c r="K29" s="109">
        <f>input3!AM17</f>
        <v>5</v>
      </c>
      <c r="L29" s="112" t="str">
        <f t="shared" si="12"/>
        <v>ปกติ</v>
      </c>
      <c r="M29" s="110">
        <f>input3!AQ17</f>
        <v>5</v>
      </c>
      <c r="N29" s="112" t="str">
        <f t="shared" si="13"/>
        <v>ปกติ</v>
      </c>
      <c r="O29" s="109">
        <f>input3!AS17</f>
        <v>14</v>
      </c>
      <c r="P29" s="113" t="str">
        <f t="shared" si="14"/>
        <v>มีจุดแข็ง</v>
      </c>
      <c r="Q29" s="118">
        <f t="shared" si="15"/>
        <v>35</v>
      </c>
      <c r="R29" s="108">
        <f t="shared" si="16"/>
        <v>35</v>
      </c>
      <c r="S29" s="114" t="str">
        <f t="shared" si="17"/>
        <v>ปกติ</v>
      </c>
    </row>
    <row r="30" spans="1:19" s="13" customFormat="1" ht="18" customHeight="1">
      <c r="A30" s="123" t="s">
        <v>3</v>
      </c>
      <c r="B30" s="124" t="str">
        <f>input1!B30</f>
        <v>3/4</v>
      </c>
      <c r="C30" s="4" t="str">
        <f>input1!C30</f>
        <v>07365</v>
      </c>
      <c r="D30" s="5" t="str">
        <f>input1!D30</f>
        <v>เด็กหญิงบุศญาณี  คล้ายสุบรรณ์</v>
      </c>
      <c r="E30" s="6">
        <f>input1!E30</f>
        <v>2</v>
      </c>
      <c r="F30" s="33" t="str">
        <f t="shared" si="9"/>
        <v>หญิง</v>
      </c>
      <c r="G30" s="28">
        <f>input3!AF18</f>
        <v>8</v>
      </c>
      <c r="H30" s="97" t="str">
        <f t="shared" si="10"/>
        <v>ปกติ</v>
      </c>
      <c r="I30" s="100">
        <f>input3!AI18</f>
        <v>6</v>
      </c>
      <c r="J30" s="97" t="str">
        <f t="shared" si="11"/>
        <v>ปกติ</v>
      </c>
      <c r="K30" s="99">
        <f>input3!AM18</f>
        <v>10</v>
      </c>
      <c r="L30" s="97" t="str">
        <f t="shared" si="12"/>
        <v>ปกติ</v>
      </c>
      <c r="M30" s="100">
        <f>input3!AQ18</f>
        <v>8</v>
      </c>
      <c r="N30" s="97" t="str">
        <f t="shared" si="13"/>
        <v>ปกติ</v>
      </c>
      <c r="O30" s="99">
        <f>input3!AS18</f>
        <v>14</v>
      </c>
      <c r="P30" s="101" t="str">
        <f t="shared" si="14"/>
        <v>มีจุดแข็ง</v>
      </c>
      <c r="Q30" s="116">
        <f t="shared" si="15"/>
        <v>46</v>
      </c>
      <c r="R30" s="98">
        <f t="shared" si="16"/>
        <v>46</v>
      </c>
      <c r="S30" s="103" t="str">
        <f t="shared" si="17"/>
        <v>ปกติ</v>
      </c>
    </row>
    <row r="31" spans="1:31" s="13" customFormat="1" ht="18" customHeight="1">
      <c r="A31" s="123" t="s">
        <v>4</v>
      </c>
      <c r="B31" s="124" t="str">
        <f>input1!B31</f>
        <v>3/4</v>
      </c>
      <c r="C31" s="4" t="str">
        <f>input1!C31</f>
        <v>07366</v>
      </c>
      <c r="D31" s="5" t="str">
        <f>input1!D31</f>
        <v>เด็กหญิงปภาวดี  ม่วงมี</v>
      </c>
      <c r="E31" s="6">
        <f>input1!E31</f>
        <v>2</v>
      </c>
      <c r="F31" s="29" t="str">
        <f t="shared" si="9"/>
        <v>หญิง</v>
      </c>
      <c r="G31" s="28">
        <f>input3!AF19</f>
        <v>6</v>
      </c>
      <c r="H31" s="97" t="str">
        <f t="shared" si="10"/>
        <v>ปกติ</v>
      </c>
      <c r="I31" s="100">
        <f>input3!AI19</f>
        <v>5</v>
      </c>
      <c r="J31" s="97" t="str">
        <f t="shared" si="11"/>
        <v>ปกติ</v>
      </c>
      <c r="K31" s="99">
        <f>input3!AM19</f>
        <v>12</v>
      </c>
      <c r="L31" s="97" t="str">
        <f t="shared" si="12"/>
        <v>เสี่ยง/มีปัญหา</v>
      </c>
      <c r="M31" s="100">
        <f>input3!AQ19</f>
        <v>6</v>
      </c>
      <c r="N31" s="97" t="str">
        <f t="shared" si="13"/>
        <v>ปกติ</v>
      </c>
      <c r="O31" s="99">
        <f>input3!AS19</f>
        <v>12</v>
      </c>
      <c r="P31" s="101" t="str">
        <f t="shared" si="14"/>
        <v>มีจุดแข็ง</v>
      </c>
      <c r="Q31" s="117">
        <f t="shared" si="15"/>
        <v>41</v>
      </c>
      <c r="R31" s="104">
        <f t="shared" si="16"/>
        <v>41</v>
      </c>
      <c r="S31" s="103" t="str">
        <f t="shared" si="17"/>
        <v>ปกติ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3" customFormat="1" ht="18" customHeight="1">
      <c r="A32" s="123" t="s">
        <v>5</v>
      </c>
      <c r="B32" s="124" t="str">
        <f>input1!B32</f>
        <v>3/4</v>
      </c>
      <c r="C32" s="4" t="str">
        <f>input1!C32</f>
        <v>07367</v>
      </c>
      <c r="D32" s="5" t="str">
        <f>input1!D32</f>
        <v>เด็กหญิงลลิตา  บากบั่น</v>
      </c>
      <c r="E32" s="6">
        <f>input1!E32</f>
        <v>2</v>
      </c>
      <c r="F32" s="29" t="str">
        <f t="shared" si="9"/>
        <v>หญิง</v>
      </c>
      <c r="G32" s="30">
        <f>input3!AF20</f>
        <v>6</v>
      </c>
      <c r="H32" s="97" t="str">
        <f t="shared" si="10"/>
        <v>ปกติ</v>
      </c>
      <c r="I32" s="106">
        <f>input3!AI20</f>
        <v>9</v>
      </c>
      <c r="J32" s="97" t="str">
        <f t="shared" si="11"/>
        <v>ปกติ</v>
      </c>
      <c r="K32" s="105">
        <f>input3!AM20</f>
        <v>15</v>
      </c>
      <c r="L32" s="97" t="str">
        <f t="shared" si="12"/>
        <v>เสี่ยง/มีปัญหา</v>
      </c>
      <c r="M32" s="106">
        <f>input3!AQ20</f>
        <v>8</v>
      </c>
      <c r="N32" s="97" t="str">
        <f t="shared" si="13"/>
        <v>ปกติ</v>
      </c>
      <c r="O32" s="105">
        <f>input3!AS20</f>
        <v>9</v>
      </c>
      <c r="P32" s="101" t="str">
        <f t="shared" si="14"/>
        <v>ไม่มีจุดแข็ง</v>
      </c>
      <c r="Q32" s="117">
        <f t="shared" si="15"/>
        <v>47</v>
      </c>
      <c r="R32" s="104">
        <f t="shared" si="16"/>
        <v>47</v>
      </c>
      <c r="S32" s="103" t="str">
        <f t="shared" si="17"/>
        <v>ปกติ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18" customHeight="1">
      <c r="A33" s="123" t="s">
        <v>6</v>
      </c>
      <c r="B33" s="124" t="str">
        <f>input1!B33</f>
        <v>3/4</v>
      </c>
      <c r="C33" s="4" t="str">
        <f>input1!C33</f>
        <v>07368</v>
      </c>
      <c r="D33" s="5" t="str">
        <f>input1!D33</f>
        <v>เด็กหญิงศรีสุดา  วิกาเงิน</v>
      </c>
      <c r="E33" s="6">
        <f>input1!E33</f>
        <v>2</v>
      </c>
      <c r="F33" s="29" t="str">
        <f t="shared" si="9"/>
        <v>หญิง</v>
      </c>
      <c r="G33" s="28">
        <f>input3!AF21</f>
        <v>8</v>
      </c>
      <c r="H33" s="97" t="str">
        <f t="shared" si="10"/>
        <v>ปกติ</v>
      </c>
      <c r="I33" s="100">
        <f>input3!AI21</f>
        <v>9</v>
      </c>
      <c r="J33" s="97" t="str">
        <f t="shared" si="11"/>
        <v>ปกติ</v>
      </c>
      <c r="K33" s="99">
        <f>input3!AM21</f>
        <v>10</v>
      </c>
      <c r="L33" s="97" t="str">
        <f t="shared" si="12"/>
        <v>ปกติ</v>
      </c>
      <c r="M33" s="100">
        <f>input3!AQ21</f>
        <v>9</v>
      </c>
      <c r="N33" s="97" t="str">
        <f t="shared" si="13"/>
        <v>ปกติ</v>
      </c>
      <c r="O33" s="99">
        <f>input3!AS21</f>
        <v>10</v>
      </c>
      <c r="P33" s="101" t="str">
        <f t="shared" si="14"/>
        <v>ไม่มีจุดแข็ง</v>
      </c>
      <c r="Q33" s="117">
        <f t="shared" si="15"/>
        <v>46</v>
      </c>
      <c r="R33" s="104">
        <f t="shared" si="16"/>
        <v>46</v>
      </c>
      <c r="S33" s="103" t="str">
        <f t="shared" si="17"/>
        <v>ปกติ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18" customHeight="1" thickBot="1">
      <c r="A34" s="123" t="s">
        <v>7</v>
      </c>
      <c r="B34" s="125" t="str">
        <f>input1!B34</f>
        <v>3/4</v>
      </c>
      <c r="C34" s="20" t="str">
        <f>input1!C34</f>
        <v>07369</v>
      </c>
      <c r="D34" s="21" t="str">
        <f>input1!D34</f>
        <v>เด็กหญิงสมใจ  สีทา</v>
      </c>
      <c r="E34" s="22">
        <f>input1!E34</f>
        <v>2</v>
      </c>
      <c r="F34" s="31" t="str">
        <f t="shared" si="9"/>
        <v>หญิง</v>
      </c>
      <c r="G34" s="32">
        <f>input3!AF22</f>
        <v>9</v>
      </c>
      <c r="H34" s="112" t="str">
        <f t="shared" si="10"/>
        <v>ปกติ</v>
      </c>
      <c r="I34" s="110">
        <f>input3!AI22</f>
        <v>6</v>
      </c>
      <c r="J34" s="112" t="str">
        <f t="shared" si="11"/>
        <v>ปกติ</v>
      </c>
      <c r="K34" s="109">
        <f>input3!AM22</f>
        <v>12</v>
      </c>
      <c r="L34" s="112" t="str">
        <f t="shared" si="12"/>
        <v>เสี่ยง/มีปัญหา</v>
      </c>
      <c r="M34" s="110">
        <f>input3!AQ22</f>
        <v>8</v>
      </c>
      <c r="N34" s="112" t="str">
        <f t="shared" si="13"/>
        <v>ปกติ</v>
      </c>
      <c r="O34" s="109">
        <f>input3!AS22</f>
        <v>9</v>
      </c>
      <c r="P34" s="113" t="str">
        <f t="shared" si="14"/>
        <v>ไม่มีจุดแข็ง</v>
      </c>
      <c r="Q34" s="118">
        <f t="shared" si="15"/>
        <v>44</v>
      </c>
      <c r="R34" s="108">
        <f t="shared" si="16"/>
        <v>44</v>
      </c>
      <c r="S34" s="114" t="str">
        <f t="shared" si="17"/>
        <v>ปกติ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18" customHeight="1" thickBot="1">
      <c r="A35" s="123" t="s">
        <v>8</v>
      </c>
      <c r="B35" s="125" t="str">
        <f>input1!B35</f>
        <v>3/4</v>
      </c>
      <c r="C35" s="20" t="str">
        <f>input1!C35</f>
        <v>07370</v>
      </c>
      <c r="D35" s="21" t="str">
        <f>input1!D35</f>
        <v>เด็กหญิงสุกันยา  ภูยาฟ้า</v>
      </c>
      <c r="E35" s="22">
        <f>input1!E35</f>
        <v>2</v>
      </c>
      <c r="F35" s="31" t="str">
        <f>IF(E35=1,"ชาย",IF(E35=2,"หญิง","-"))</f>
        <v>หญิง</v>
      </c>
      <c r="G35" s="32">
        <f>input3!AF23</f>
        <v>7</v>
      </c>
      <c r="H35" s="112" t="str">
        <f>IF(G35&gt;10,"เสี่ยง/มีปัญหา","ปกติ")</f>
        <v>ปกติ</v>
      </c>
      <c r="I35" s="110">
        <f>input3!AI23</f>
        <v>6</v>
      </c>
      <c r="J35" s="112" t="str">
        <f>IF(I35&gt;9,"เสี่ยง/มีปัญหา","ปกติ")</f>
        <v>ปกติ</v>
      </c>
      <c r="K35" s="109">
        <f>input3!AM23</f>
        <v>9</v>
      </c>
      <c r="L35" s="112" t="str">
        <f>IF(K35&gt;10,"เสี่ยง/มีปัญหา","ปกติ")</f>
        <v>ปกติ</v>
      </c>
      <c r="M35" s="110">
        <f>input3!AQ23</f>
        <v>8</v>
      </c>
      <c r="N35" s="112" t="str">
        <f>IF(M35&gt;9,"เสี่ยง/มีปัญหา","ปกติ")</f>
        <v>ปกติ</v>
      </c>
      <c r="O35" s="109">
        <f>input3!AS23</f>
        <v>13</v>
      </c>
      <c r="P35" s="113" t="str">
        <f>IF(O35&gt;10,"มีจุดแข็ง","ไม่มีจุดแข็ง")</f>
        <v>มีจุดแข็ง</v>
      </c>
      <c r="Q35" s="118">
        <f>G35+I35+K35+M35+O35</f>
        <v>43</v>
      </c>
      <c r="R35" s="108">
        <f>IF(Q35&lt;1,"-",Q35)</f>
        <v>43</v>
      </c>
      <c r="S35" s="114" t="str">
        <f>IF(R35&gt;48,"เสี่ยง/มีปัญหา","ปกติ")</f>
        <v>ปกติ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19" s="13" customFormat="1" ht="18" customHeight="1">
      <c r="A36" s="123" t="s">
        <v>9</v>
      </c>
      <c r="B36" s="124" t="str">
        <f>input1!B36</f>
        <v>3/4</v>
      </c>
      <c r="C36" s="4" t="str">
        <f>input1!C36</f>
        <v>07371</v>
      </c>
      <c r="D36" s="5" t="str">
        <f>input1!D36</f>
        <v>เด็กหญิงสุมณฑา  สิงห์ทอง</v>
      </c>
      <c r="E36" s="6">
        <f>input1!E36</f>
        <v>2</v>
      </c>
      <c r="F36" s="29" t="str">
        <f t="shared" si="9"/>
        <v>หญิง</v>
      </c>
      <c r="G36" s="30">
        <f>input3!AF23</f>
        <v>7</v>
      </c>
      <c r="H36" s="97" t="str">
        <f t="shared" si="10"/>
        <v>ปกติ</v>
      </c>
      <c r="I36" s="106">
        <f>input3!AI23</f>
        <v>6</v>
      </c>
      <c r="J36" s="97" t="str">
        <f t="shared" si="11"/>
        <v>ปกติ</v>
      </c>
      <c r="K36" s="105">
        <f>input3!AM23</f>
        <v>9</v>
      </c>
      <c r="L36" s="97" t="str">
        <f t="shared" si="12"/>
        <v>ปกติ</v>
      </c>
      <c r="M36" s="106">
        <f>input3!AQ23</f>
        <v>8</v>
      </c>
      <c r="N36" s="97" t="str">
        <f t="shared" si="13"/>
        <v>ปกติ</v>
      </c>
      <c r="O36" s="105">
        <f>input3!AS23</f>
        <v>13</v>
      </c>
      <c r="P36" s="101" t="str">
        <f t="shared" si="14"/>
        <v>มีจุดแข็ง</v>
      </c>
      <c r="Q36" s="117">
        <f t="shared" si="15"/>
        <v>43</v>
      </c>
      <c r="R36" s="104">
        <f t="shared" si="16"/>
        <v>43</v>
      </c>
      <c r="S36" s="103" t="str">
        <f t="shared" si="17"/>
        <v>ปกติ</v>
      </c>
    </row>
    <row r="38" spans="3:8" ht="21">
      <c r="C38" s="34" t="s">
        <v>40</v>
      </c>
      <c r="D38" s="34" t="s">
        <v>75</v>
      </c>
      <c r="E38" s="16"/>
      <c r="F38" s="35"/>
      <c r="G38" s="34"/>
      <c r="H38" s="34"/>
    </row>
    <row r="39" spans="3:8" ht="21">
      <c r="C39" s="16"/>
      <c r="D39" s="16" t="s">
        <v>74</v>
      </c>
      <c r="E39" s="16"/>
      <c r="F39" s="16" t="s">
        <v>76</v>
      </c>
      <c r="G39" s="16"/>
      <c r="H39" s="16"/>
    </row>
  </sheetData>
  <sheetProtection/>
  <mergeCells count="3">
    <mergeCell ref="A1:F1"/>
    <mergeCell ref="H1:S1"/>
    <mergeCell ref="A2:F2"/>
  </mergeCells>
  <printOptions/>
  <pageMargins left="0.5511811023622047" right="0.15748031496062992" top="0.1968503937007874" bottom="0.1968503937007874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AdviceKP</cp:lastModifiedBy>
  <cp:lastPrinted>2019-07-01T03:19:22Z</cp:lastPrinted>
  <dcterms:created xsi:type="dcterms:W3CDTF">2007-09-01T10:36:03Z</dcterms:created>
  <dcterms:modified xsi:type="dcterms:W3CDTF">2019-07-01T03:26:24Z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